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8484" windowHeight="666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</sheets>
  <definedNames/>
  <calcPr fullCalcOnLoad="1"/>
</workbook>
</file>

<file path=xl/sharedStrings.xml><?xml version="1.0" encoding="utf-8"?>
<sst xmlns="http://schemas.openxmlformats.org/spreadsheetml/2006/main" count="507" uniqueCount="93">
  <si>
    <t>Southern New Jersey NIGP-Treasurer's Report 2009</t>
  </si>
  <si>
    <t>Opening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</si>
  <si>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</si>
  <si>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</si>
  <si>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</si>
  <si>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</si>
  <si>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</si>
  <si>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</si>
  <si>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</si>
  <si>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</si>
  <si>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</si>
  <si>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</si>
  <si>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</si>
  <si>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</si>
  <si>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</si>
  <si>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Budget</t>
  </si>
  <si>
    <t>Balance</t>
  </si>
  <si>
    <t>Income</t>
  </si>
  <si>
    <t>Memberships</t>
  </si>
  <si>
    <t>Dinner Meetings</t>
  </si>
  <si>
    <t>Conference Fees</t>
  </si>
  <si>
    <t>NIGP Training</t>
  </si>
  <si>
    <t>Bank Interest</t>
  </si>
  <si>
    <t>Other</t>
  </si>
  <si>
    <t>Total Income</t>
  </si>
  <si>
    <t>Expense</t>
  </si>
  <si>
    <t>Postage</t>
  </si>
  <si>
    <t>Miscellaneous/Web</t>
  </si>
  <si>
    <t>Salaries</t>
  </si>
  <si>
    <t>National Dues</t>
  </si>
  <si>
    <t>Local Conference</t>
  </si>
  <si>
    <t>Exe./General Meeting</t>
  </si>
  <si>
    <t>Office Supplies &amp; Print</t>
  </si>
  <si>
    <t>Insurance</t>
  </si>
  <si>
    <t>Other-refund. Reim.</t>
  </si>
  <si>
    <t>Total Expenses</t>
  </si>
  <si>
    <t>Ending Balance</t>
  </si>
  <si>
    <t>Bank Balance</t>
  </si>
  <si>
    <t>Outstanding Checks</t>
  </si>
  <si>
    <t>bank owes</t>
  </si>
  <si>
    <t>Checks Written</t>
  </si>
  <si>
    <t>check #</t>
  </si>
  <si>
    <t xml:space="preserve">Amount </t>
  </si>
  <si>
    <t>Total Disbursements</t>
  </si>
  <si>
    <t>Respectfully</t>
  </si>
  <si>
    <t>Judson Moore</t>
  </si>
  <si>
    <t>Treasurer</t>
  </si>
  <si>
    <t>Bank-ending bal.</t>
  </si>
  <si>
    <t>Gordon Ball-salary</t>
  </si>
  <si>
    <t>Palma Conover-salary</t>
  </si>
  <si>
    <t>Tammy Fetherman-sal</t>
  </si>
  <si>
    <t>Jud Moore-salary</t>
  </si>
  <si>
    <t>Palma Conover-supplies</t>
  </si>
  <si>
    <t>Kik Package Store</t>
  </si>
  <si>
    <t>Crabtrap Restaurant</t>
  </si>
  <si>
    <t>Island Trophie</t>
  </si>
  <si>
    <t>Southern New Jersey NIGP-Treasurer's Report 2010</t>
  </si>
  <si>
    <t>Sean Throckmorton-refu</t>
  </si>
  <si>
    <t>Palma Conover-sal.supp</t>
  </si>
  <si>
    <t>Southern New Jersey NIGP-Treasurer's Report 2011</t>
  </si>
  <si>
    <t>Crab Trap Restaurant</t>
  </si>
  <si>
    <t>Kik Package Goods</t>
  </si>
  <si>
    <t>Southern New Jersey NIGP-Treasurer's Report 2012</t>
  </si>
  <si>
    <t>Palma Conover-sal</t>
  </si>
  <si>
    <t>American Mugs</t>
  </si>
  <si>
    <t>Southern New Jersey NIGP-Treasurer's Report 2013</t>
  </si>
  <si>
    <t>Gordon Ball-Salary</t>
  </si>
  <si>
    <t>Palma Conover-Sal/Supp.</t>
  </si>
  <si>
    <t>Jud Moore-Salary</t>
  </si>
  <si>
    <t>Tammy Fetherman-Sal.</t>
  </si>
  <si>
    <t>Trish Mooney</t>
  </si>
  <si>
    <t>Southern New Jersey NIGP-Treasurer's Report 2014</t>
  </si>
  <si>
    <t>Palma Conover-Salary</t>
  </si>
  <si>
    <t>Tammy Fetherman-sal/supp</t>
  </si>
  <si>
    <t>Susan Riis-salary</t>
  </si>
  <si>
    <t>Trish Mooney-supplies</t>
  </si>
  <si>
    <t>Tom Hassett-supplies</t>
  </si>
  <si>
    <t>Susan Riis-supplies</t>
  </si>
  <si>
    <t>Kik Package</t>
  </si>
  <si>
    <t>Southern New Jersey NIGP-Treasurer's Report 2015</t>
  </si>
  <si>
    <t>legal fee-GPANJ</t>
  </si>
  <si>
    <t>Tammy Fetherman-sal/sup</t>
  </si>
  <si>
    <t>Crap Trap</t>
  </si>
  <si>
    <t>Trish Mooney-gifts</t>
  </si>
  <si>
    <t>Gordon Ball-gifts</t>
  </si>
  <si>
    <t>Susan Riis-sal./gifts</t>
  </si>
  <si>
    <t>Palma Conover-sal/gifts</t>
  </si>
  <si>
    <t>Southern New Jersey NIGP-Treasurer's Report 2016</t>
  </si>
  <si>
    <t>Miscell./dinner items</t>
  </si>
  <si>
    <t>Southern New Jersey NIGP-Treasurer's Report 2017</t>
  </si>
  <si>
    <t>Tammy Bacon-sal/supp.</t>
  </si>
  <si>
    <t>Sue Riis-salary</t>
  </si>
  <si>
    <t>Gordon Ball-supplies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</si>
</sst>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20" zoomScaleNormal="120" zoomScalePageLayoutView="0" workbookViewId="0" topLeftCell="A1">
      <selection activeCell="F29" sqref="F29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89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6" ht="9.75">
      <c r="A4" s="1" t="s">
        <v>1</v>
      </c>
      <c r="B4" s="2">
        <v>2423.71</v>
      </c>
      <c r="C4" s="2">
        <v>2551.59</v>
      </c>
      <c r="D4" s="2">
        <v>2440.09</v>
      </c>
      <c r="E4" s="2">
        <v>3460.09</v>
      </c>
      <c r="F4" s="2">
        <v>4931.33</v>
      </c>
    </row>
    <row r="5" spans="1:2" ht="9.75">
      <c r="A5" s="2" t="s">
        <v>17</v>
      </c>
      <c r="B5" s="4"/>
    </row>
    <row r="6" spans="1:16" ht="9.75">
      <c r="A6" s="2" t="s">
        <v>18</v>
      </c>
      <c r="D6" s="2">
        <v>1020</v>
      </c>
      <c r="E6" s="2">
        <f>845+185+135+205+500</f>
        <v>1870</v>
      </c>
      <c r="N6" s="2">
        <f aca="true" t="shared" si="0" ref="N6:N11">SUM(B6:M6)</f>
        <v>2890</v>
      </c>
      <c r="O6" s="2">
        <v>5000</v>
      </c>
      <c r="P6" s="2">
        <f aca="true" t="shared" si="1" ref="P6:P11">+N6-O6</f>
        <v>-2110</v>
      </c>
    </row>
    <row r="7" spans="1:16" ht="9.75">
      <c r="A7" s="2" t="s">
        <v>19</v>
      </c>
      <c r="B7" s="2">
        <v>1235</v>
      </c>
      <c r="C7" s="2">
        <v>680</v>
      </c>
      <c r="E7" s="2">
        <v>450</v>
      </c>
      <c r="N7" s="2">
        <f t="shared" si="0"/>
        <v>2365</v>
      </c>
      <c r="O7" s="2">
        <v>10175</v>
      </c>
      <c r="P7" s="2">
        <f t="shared" si="1"/>
        <v>-7810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0</v>
      </c>
      <c r="P9" s="2">
        <f t="shared" si="1"/>
        <v>0</v>
      </c>
    </row>
    <row r="10" spans="1:16" ht="9.75">
      <c r="A10" s="2" t="s">
        <v>22</v>
      </c>
      <c r="N10" s="2">
        <f t="shared" si="0"/>
        <v>0</v>
      </c>
      <c r="O10" s="2">
        <v>25</v>
      </c>
      <c r="P10" s="2">
        <f t="shared" si="1"/>
        <v>-25</v>
      </c>
    </row>
    <row r="11" spans="1:16" ht="9.75">
      <c r="A11" s="2" t="s">
        <v>23</v>
      </c>
      <c r="N11" s="2">
        <f t="shared" si="0"/>
        <v>0</v>
      </c>
      <c r="O11" s="2">
        <v>0</v>
      </c>
      <c r="P11" s="2">
        <f t="shared" si="1"/>
        <v>0</v>
      </c>
    </row>
    <row r="12" spans="1:16" ht="9.75">
      <c r="A12" s="15" t="s">
        <v>24</v>
      </c>
      <c r="B12" s="16">
        <f aca="true" t="shared" si="2" ref="B12:P12">SUM(B5:B11)</f>
        <v>1235</v>
      </c>
      <c r="C12" s="17">
        <f t="shared" si="2"/>
        <v>680</v>
      </c>
      <c r="D12" s="17">
        <f t="shared" si="2"/>
        <v>1020</v>
      </c>
      <c r="E12" s="17">
        <f t="shared" si="2"/>
        <v>2320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5255</v>
      </c>
      <c r="O12" s="17">
        <f t="shared" si="2"/>
        <v>15200</v>
      </c>
      <c r="P12" s="18">
        <f t="shared" si="2"/>
        <v>-9945</v>
      </c>
    </row>
    <row r="14" ht="9.75">
      <c r="A14" s="1" t="s">
        <v>25</v>
      </c>
    </row>
    <row r="15" spans="1:16" ht="9.75">
      <c r="A15" s="2" t="s">
        <v>32</v>
      </c>
      <c r="N15" s="2">
        <f aca="true" t="shared" si="3" ref="N15:N24">SUM(B15:M15)</f>
        <v>0</v>
      </c>
      <c r="O15" s="2">
        <v>200</v>
      </c>
      <c r="P15" s="2">
        <f aca="true" t="shared" si="4" ref="P15:P24">+O15-N15</f>
        <v>200</v>
      </c>
    </row>
    <row r="16" spans="1:16" ht="9.75">
      <c r="A16" s="2" t="s">
        <v>26</v>
      </c>
      <c r="N16" s="2">
        <f t="shared" si="3"/>
        <v>0</v>
      </c>
      <c r="O16" s="2">
        <v>400</v>
      </c>
      <c r="P16" s="2">
        <f t="shared" si="4"/>
        <v>400</v>
      </c>
    </row>
    <row r="17" spans="1:16" ht="9.75">
      <c r="A17" s="2" t="s">
        <v>88</v>
      </c>
      <c r="B17" s="2">
        <v>344.92</v>
      </c>
      <c r="N17" s="2">
        <f t="shared" si="3"/>
        <v>344.92</v>
      </c>
      <c r="O17" s="2">
        <v>600</v>
      </c>
      <c r="P17" s="2">
        <f t="shared" si="4"/>
        <v>255.07999999999998</v>
      </c>
    </row>
    <row r="18" spans="1:16" ht="9.75">
      <c r="A18" s="2" t="s">
        <v>28</v>
      </c>
      <c r="N18" s="2">
        <f t="shared" si="3"/>
        <v>0</v>
      </c>
      <c r="O18" s="2">
        <v>3000</v>
      </c>
      <c r="P18" s="2">
        <f t="shared" si="4"/>
        <v>3000</v>
      </c>
    </row>
    <row r="19" spans="1:16" ht="9.75">
      <c r="A19" s="2" t="s">
        <v>29</v>
      </c>
      <c r="C19" s="2">
        <v>784</v>
      </c>
      <c r="N19" s="2">
        <f t="shared" si="3"/>
        <v>784</v>
      </c>
      <c r="O19" s="2">
        <v>700</v>
      </c>
      <c r="P19" s="2">
        <f t="shared" si="4"/>
        <v>-84</v>
      </c>
    </row>
    <row r="20" spans="1:16" ht="9.75">
      <c r="A20" s="2" t="s">
        <v>80</v>
      </c>
      <c r="B20" s="2">
        <v>410.4</v>
      </c>
      <c r="N20" s="2">
        <f t="shared" si="3"/>
        <v>410.4</v>
      </c>
      <c r="O20" s="2">
        <v>0</v>
      </c>
      <c r="P20" s="2">
        <f t="shared" si="4"/>
        <v>-410.4</v>
      </c>
    </row>
    <row r="21" spans="1:16" ht="9.75">
      <c r="A21" s="2" t="s">
        <v>31</v>
      </c>
      <c r="B21" s="2">
        <v>351.8</v>
      </c>
      <c r="E21" s="2">
        <v>848.76</v>
      </c>
      <c r="N21" s="2">
        <f t="shared" si="3"/>
        <v>1200.56</v>
      </c>
      <c r="O21" s="2">
        <v>10000</v>
      </c>
      <c r="P21" s="2">
        <f t="shared" si="4"/>
        <v>8799.44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C23" s="2">
        <v>7.5</v>
      </c>
      <c r="F23" s="2">
        <v>7.5</v>
      </c>
      <c r="N23" s="2">
        <f t="shared" si="3"/>
        <v>15</v>
      </c>
      <c r="O23" s="2">
        <v>0</v>
      </c>
      <c r="P23" s="2">
        <f t="shared" si="4"/>
        <v>-15</v>
      </c>
    </row>
    <row r="24" spans="1:16" ht="9.75">
      <c r="A24" s="15" t="s">
        <v>35</v>
      </c>
      <c r="B24" s="17">
        <f aca="true" t="shared" si="5" ref="B24:M24">SUM(B15:B23)</f>
        <v>1107.12</v>
      </c>
      <c r="C24" s="17">
        <f t="shared" si="5"/>
        <v>791.5</v>
      </c>
      <c r="D24" s="17">
        <f t="shared" si="5"/>
        <v>0</v>
      </c>
      <c r="E24" s="17">
        <f t="shared" si="5"/>
        <v>848.76</v>
      </c>
      <c r="F24" s="17">
        <f t="shared" si="5"/>
        <v>7.5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3"/>
        <v>2754.88</v>
      </c>
      <c r="O24" s="17">
        <f>SUM(O15:O23)</f>
        <v>15200</v>
      </c>
      <c r="P24" s="18">
        <f t="shared" si="4"/>
        <v>12445.119999999999</v>
      </c>
    </row>
    <row r="26" spans="1:14" ht="9.75">
      <c r="A26" s="1" t="s">
        <v>36</v>
      </c>
      <c r="B26" s="19">
        <f aca="true" t="shared" si="6" ref="B26:M26">+B4+B12-B24</f>
        <v>2551.59</v>
      </c>
      <c r="C26" s="19">
        <f t="shared" si="6"/>
        <v>2440.09</v>
      </c>
      <c r="D26" s="19">
        <f t="shared" si="6"/>
        <v>3460.09</v>
      </c>
      <c r="E26" s="19">
        <f t="shared" si="6"/>
        <v>4931.33</v>
      </c>
      <c r="F26" s="19">
        <f t="shared" si="6"/>
        <v>4923.83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</v>
      </c>
      <c r="N26" s="21">
        <f>+N12-N24</f>
        <v>2500.12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2961.99</v>
      </c>
      <c r="C28" s="2">
        <v>3224.09</v>
      </c>
      <c r="D28" s="2">
        <v>3460.09</v>
      </c>
      <c r="E28" s="2">
        <v>4931.33</v>
      </c>
      <c r="F28" s="2">
        <v>4923.83</v>
      </c>
      <c r="G28" s="2"/>
      <c r="H28" s="2"/>
      <c r="I28" s="2"/>
      <c r="J28" s="2"/>
      <c r="K28" s="2"/>
      <c r="L28" s="2"/>
      <c r="M28" s="19"/>
    </row>
    <row r="29" spans="1:3" ht="9.75">
      <c r="A29" s="2" t="s">
        <v>38</v>
      </c>
      <c r="B29" s="2">
        <v>-410.4</v>
      </c>
      <c r="C29" s="2">
        <v>-784</v>
      </c>
    </row>
    <row r="30" ht="9.75">
      <c r="A30" s="2" t="s">
        <v>39</v>
      </c>
    </row>
    <row r="31" spans="1:13" s="1" customFormat="1" ht="9.75">
      <c r="A31" s="20" t="s">
        <v>37</v>
      </c>
      <c r="B31" s="20">
        <f aca="true" t="shared" si="7" ref="B31:M31">SUM(B28:B30)</f>
        <v>2551.5899999999997</v>
      </c>
      <c r="C31" s="20">
        <f t="shared" si="7"/>
        <v>2440.09</v>
      </c>
      <c r="D31" s="20">
        <f t="shared" si="7"/>
        <v>3460.09</v>
      </c>
      <c r="E31" s="20">
        <f t="shared" si="7"/>
        <v>4931.33</v>
      </c>
      <c r="F31" s="20">
        <f t="shared" si="7"/>
        <v>4923.83</v>
      </c>
      <c r="G31" s="20">
        <f t="shared" si="7"/>
        <v>0</v>
      </c>
      <c r="H31" s="20">
        <f t="shared" si="7"/>
        <v>0</v>
      </c>
      <c r="I31" s="20">
        <f t="shared" si="7"/>
        <v>0</v>
      </c>
      <c r="J31" s="20">
        <f t="shared" si="7"/>
        <v>0</v>
      </c>
      <c r="K31" s="20">
        <f t="shared" si="7"/>
        <v>0</v>
      </c>
      <c r="L31" s="20">
        <f t="shared" si="7"/>
        <v>0</v>
      </c>
      <c r="M31" s="20">
        <f t="shared" si="7"/>
        <v>0</v>
      </c>
    </row>
    <row r="32" spans="2:13" ht="9.75">
      <c r="B32" s="4">
        <f aca="true" t="shared" si="8" ref="B32:M32">+B26-B31</f>
        <v>0</v>
      </c>
      <c r="C32" s="4">
        <f t="shared" si="8"/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3:6" ht="9.75">
      <c r="C35" s="9"/>
      <c r="E35" s="8"/>
      <c r="F35" s="9"/>
    </row>
    <row r="36" spans="3:6" ht="9.75">
      <c r="C36" s="9"/>
      <c r="E36" s="8"/>
      <c r="F36" s="9"/>
    </row>
    <row r="37" spans="1:6" ht="9.75">
      <c r="A37" s="8"/>
      <c r="C37" s="9"/>
      <c r="E37" s="8"/>
      <c r="F37" s="9"/>
    </row>
    <row r="38" spans="1:6" ht="9.75">
      <c r="A38" s="8"/>
      <c r="C38" s="9"/>
      <c r="E38" s="8"/>
      <c r="F38" s="9"/>
    </row>
    <row r="39" spans="1:9" ht="9.75">
      <c r="A39" s="8"/>
      <c r="C39" s="9"/>
      <c r="E39" s="8"/>
      <c r="F39" s="9"/>
      <c r="I39" s="2" t="s">
        <v>44</v>
      </c>
    </row>
    <row r="40" spans="1:6" ht="9.75">
      <c r="A40" s="8"/>
      <c r="C40" s="9"/>
      <c r="E40" s="8"/>
      <c r="F40" s="9"/>
    </row>
    <row r="41" spans="1:9" ht="19.5">
      <c r="A41" s="8"/>
      <c r="C41" s="9"/>
      <c r="E41" s="8"/>
      <c r="F41" s="9"/>
      <c r="I41" s="5" t="s">
        <v>45</v>
      </c>
    </row>
    <row r="42" spans="1:9" ht="9.75">
      <c r="A42" s="8"/>
      <c r="B42" s="13"/>
      <c r="C42" s="9"/>
      <c r="E42" s="8"/>
      <c r="F42" s="9"/>
      <c r="I42" s="2" t="s">
        <v>45</v>
      </c>
    </row>
    <row r="43" spans="1:9" ht="9.75">
      <c r="A43" s="10"/>
      <c r="B43" s="14"/>
      <c r="C43" s="11">
        <f>SUM(C35:C42)</f>
        <v>0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120" zoomScaleNormal="120" zoomScalePageLayoutView="0" workbookViewId="0" topLeftCell="A1">
      <selection activeCell="A9" sqref="A9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87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5316.17</v>
      </c>
      <c r="C4" s="2">
        <v>5873.55</v>
      </c>
      <c r="D4" s="2">
        <v>5873.98</v>
      </c>
      <c r="E4" s="2">
        <v>4047.44</v>
      </c>
      <c r="F4" s="2">
        <v>5184.86</v>
      </c>
      <c r="G4" s="2">
        <v>5555.27</v>
      </c>
      <c r="H4" s="2">
        <v>6905.73</v>
      </c>
      <c r="I4" s="2">
        <v>6582.15</v>
      </c>
      <c r="J4" s="2">
        <v>7429.15</v>
      </c>
      <c r="K4" s="2">
        <v>7429.15</v>
      </c>
      <c r="L4" s="2">
        <v>7307.13</v>
      </c>
      <c r="M4" s="2">
        <v>7502.05</v>
      </c>
    </row>
    <row r="5" spans="1:2" ht="9.75">
      <c r="A5" s="2" t="s">
        <v>17</v>
      </c>
      <c r="B5" s="4"/>
    </row>
    <row r="6" spans="1:16" ht="9.75">
      <c r="A6" s="2" t="s">
        <v>18</v>
      </c>
      <c r="B6" s="2">
        <v>550</v>
      </c>
      <c r="E6" s="2">
        <v>500</v>
      </c>
      <c r="N6" s="2">
        <f aca="true" t="shared" si="0" ref="N6:N11">SUM(B6:M6)</f>
        <v>1050</v>
      </c>
      <c r="O6" s="2">
        <v>5000</v>
      </c>
      <c r="P6" s="2">
        <f aca="true" t="shared" si="1" ref="P6:P11">+N6-O6</f>
        <v>-3950</v>
      </c>
    </row>
    <row r="7" spans="1:16" ht="9.75">
      <c r="A7" s="2" t="s">
        <v>19</v>
      </c>
      <c r="B7" s="2">
        <v>815</v>
      </c>
      <c r="D7" s="2">
        <v>390</v>
      </c>
      <c r="E7" s="2">
        <v>1700</v>
      </c>
      <c r="F7" s="2">
        <v>370</v>
      </c>
      <c r="G7" s="2">
        <v>1355</v>
      </c>
      <c r="I7" s="2">
        <v>847</v>
      </c>
      <c r="J7" s="2">
        <v>0</v>
      </c>
      <c r="K7" s="2">
        <v>1095</v>
      </c>
      <c r="L7" s="2">
        <v>515</v>
      </c>
      <c r="M7" s="2">
        <v>410</v>
      </c>
      <c r="N7" s="2">
        <f t="shared" si="0"/>
        <v>7497</v>
      </c>
      <c r="O7" s="2">
        <v>10175</v>
      </c>
      <c r="P7" s="2">
        <f t="shared" si="1"/>
        <v>-2678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0</v>
      </c>
      <c r="P9" s="2">
        <f t="shared" si="1"/>
        <v>0</v>
      </c>
    </row>
    <row r="10" spans="1:16" ht="9.75">
      <c r="A10" s="2" t="s">
        <v>22</v>
      </c>
      <c r="B10" s="2">
        <v>0.42</v>
      </c>
      <c r="C10" s="2">
        <v>0.43</v>
      </c>
      <c r="D10" s="2">
        <v>0.37</v>
      </c>
      <c r="E10" s="2">
        <v>0.39</v>
      </c>
      <c r="F10" s="2">
        <v>0.41</v>
      </c>
      <c r="G10" s="2">
        <v>0.46</v>
      </c>
      <c r="H10" s="2">
        <v>0.32</v>
      </c>
      <c r="N10" s="2">
        <f t="shared" si="0"/>
        <v>2.8</v>
      </c>
      <c r="O10" s="2">
        <v>25</v>
      </c>
      <c r="P10" s="2">
        <f t="shared" si="1"/>
        <v>-22.2</v>
      </c>
    </row>
    <row r="11" spans="1:16" ht="9.75">
      <c r="A11" s="2" t="s">
        <v>23</v>
      </c>
      <c r="F11" s="2">
        <v>25</v>
      </c>
      <c r="H11" s="2">
        <v>75</v>
      </c>
      <c r="N11" s="2">
        <f t="shared" si="0"/>
        <v>100</v>
      </c>
      <c r="O11" s="2">
        <v>0</v>
      </c>
      <c r="P11" s="2">
        <f t="shared" si="1"/>
        <v>100</v>
      </c>
    </row>
    <row r="12" spans="1:16" ht="9.75">
      <c r="A12" s="15" t="s">
        <v>24</v>
      </c>
      <c r="B12" s="16">
        <f>SUM(B5:B11)</f>
        <v>1365.42</v>
      </c>
      <c r="C12" s="17">
        <f aca="true" t="shared" si="2" ref="C12:L12">SUM(C5:C11)</f>
        <v>0.43</v>
      </c>
      <c r="D12" s="17">
        <f t="shared" si="2"/>
        <v>390.37</v>
      </c>
      <c r="E12" s="17">
        <f t="shared" si="2"/>
        <v>2200.39</v>
      </c>
      <c r="F12" s="17">
        <f t="shared" si="2"/>
        <v>395.41</v>
      </c>
      <c r="G12" s="17">
        <f t="shared" si="2"/>
        <v>1355.46</v>
      </c>
      <c r="H12" s="17">
        <f t="shared" si="2"/>
        <v>75.32</v>
      </c>
      <c r="I12" s="17">
        <f t="shared" si="2"/>
        <v>847</v>
      </c>
      <c r="J12" s="17">
        <f t="shared" si="2"/>
        <v>0</v>
      </c>
      <c r="K12" s="17">
        <f t="shared" si="2"/>
        <v>1095</v>
      </c>
      <c r="L12" s="17">
        <f t="shared" si="2"/>
        <v>515</v>
      </c>
      <c r="M12" s="17">
        <f>SUM(M5:M11)</f>
        <v>410</v>
      </c>
      <c r="N12" s="17">
        <f>SUM(N5:N11)</f>
        <v>8649.8</v>
      </c>
      <c r="O12" s="17">
        <f>SUM(O5:O11)</f>
        <v>15200</v>
      </c>
      <c r="P12" s="18">
        <f>SUM(P5:P11)</f>
        <v>-6550.2</v>
      </c>
    </row>
    <row r="14" ht="9.75">
      <c r="A14" s="1" t="s">
        <v>25</v>
      </c>
    </row>
    <row r="15" spans="1:16" ht="9.75">
      <c r="A15" s="2" t="s">
        <v>32</v>
      </c>
      <c r="K15" s="2">
        <v>29.99</v>
      </c>
      <c r="M15" s="2">
        <v>15.86</v>
      </c>
      <c r="N15" s="2">
        <f>SUM(B15:M15)</f>
        <v>45.849999999999994</v>
      </c>
      <c r="O15" s="2">
        <v>200</v>
      </c>
      <c r="P15" s="2">
        <f>+O15-N15</f>
        <v>154.15</v>
      </c>
    </row>
    <row r="16" spans="1:16" ht="9.75">
      <c r="A16" s="2" t="s">
        <v>26</v>
      </c>
      <c r="N16" s="2">
        <f aca="true" t="shared" si="3" ref="N16:N23">SUM(B16:M16)</f>
        <v>0</v>
      </c>
      <c r="O16" s="2">
        <v>400</v>
      </c>
      <c r="P16" s="2">
        <f aca="true" t="shared" si="4" ref="P16:P24">+O16-N16</f>
        <v>400</v>
      </c>
    </row>
    <row r="17" spans="1:16" ht="9.75">
      <c r="A17" s="2" t="s">
        <v>27</v>
      </c>
      <c r="K17" s="2">
        <v>102.35</v>
      </c>
      <c r="N17" s="2">
        <f t="shared" si="3"/>
        <v>102.35</v>
      </c>
      <c r="O17" s="2">
        <v>600</v>
      </c>
      <c r="P17" s="2">
        <f t="shared" si="4"/>
        <v>497.65</v>
      </c>
    </row>
    <row r="18" spans="1:16" ht="9.75">
      <c r="A18" s="2" t="s">
        <v>28</v>
      </c>
      <c r="M18" s="2">
        <v>3000</v>
      </c>
      <c r="N18" s="2">
        <f t="shared" si="3"/>
        <v>3000</v>
      </c>
      <c r="O18" s="2">
        <v>3000</v>
      </c>
      <c r="P18" s="2">
        <f t="shared" si="4"/>
        <v>0</v>
      </c>
    </row>
    <row r="19" spans="1:16" ht="9.75">
      <c r="A19" s="2" t="s">
        <v>29</v>
      </c>
      <c r="D19" s="2">
        <v>880</v>
      </c>
      <c r="N19" s="2">
        <f t="shared" si="3"/>
        <v>880</v>
      </c>
      <c r="O19" s="2">
        <v>700</v>
      </c>
      <c r="P19" s="2">
        <f t="shared" si="4"/>
        <v>-180</v>
      </c>
    </row>
    <row r="20" spans="1:16" ht="9.75">
      <c r="A20" s="2" t="s">
        <v>80</v>
      </c>
      <c r="H20" s="2">
        <v>386.4</v>
      </c>
      <c r="N20" s="2">
        <f t="shared" si="3"/>
        <v>386.4</v>
      </c>
      <c r="O20" s="2">
        <v>0</v>
      </c>
      <c r="P20" s="2">
        <f t="shared" si="4"/>
        <v>-386.4</v>
      </c>
    </row>
    <row r="21" spans="1:16" ht="9.75">
      <c r="A21" s="2" t="s">
        <v>31</v>
      </c>
      <c r="B21" s="2">
        <v>808.04</v>
      </c>
      <c r="D21" s="2">
        <v>1311.91</v>
      </c>
      <c r="E21" s="2">
        <v>1037.97</v>
      </c>
      <c r="K21" s="2">
        <v>1084.68</v>
      </c>
      <c r="L21" s="2">
        <v>320.08</v>
      </c>
      <c r="M21" s="2">
        <f>501+1971.48</f>
        <v>2472.48</v>
      </c>
      <c r="N21" s="2">
        <f t="shared" si="3"/>
        <v>7035.16</v>
      </c>
      <c r="O21" s="2">
        <v>10000</v>
      </c>
      <c r="P21" s="2">
        <f t="shared" si="4"/>
        <v>2964.84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D23" s="2">
        <v>25</v>
      </c>
      <c r="E23" s="2">
        <v>25</v>
      </c>
      <c r="F23" s="2">
        <v>25</v>
      </c>
      <c r="G23" s="2">
        <v>5</v>
      </c>
      <c r="H23" s="2">
        <v>12.5</v>
      </c>
      <c r="N23" s="2">
        <f t="shared" si="3"/>
        <v>92.5</v>
      </c>
      <c r="O23" s="2">
        <v>0</v>
      </c>
      <c r="P23" s="2">
        <f t="shared" si="4"/>
        <v>-92.5</v>
      </c>
    </row>
    <row r="24" spans="1:16" ht="9.75">
      <c r="A24" s="15" t="s">
        <v>35</v>
      </c>
      <c r="B24" s="17">
        <f>SUM(B15:B23)</f>
        <v>808.04</v>
      </c>
      <c r="C24" s="17">
        <f aca="true" t="shared" si="5" ref="C24:J24">SUM(C15:C23)</f>
        <v>0</v>
      </c>
      <c r="D24" s="17">
        <f t="shared" si="5"/>
        <v>2216.91</v>
      </c>
      <c r="E24" s="17">
        <f t="shared" si="5"/>
        <v>1062.97</v>
      </c>
      <c r="F24" s="17">
        <f t="shared" si="5"/>
        <v>25</v>
      </c>
      <c r="G24" s="17">
        <f t="shared" si="5"/>
        <v>5</v>
      </c>
      <c r="H24" s="17">
        <f t="shared" si="5"/>
        <v>398.9</v>
      </c>
      <c r="I24" s="17">
        <f t="shared" si="5"/>
        <v>0</v>
      </c>
      <c r="J24" s="17">
        <f t="shared" si="5"/>
        <v>0</v>
      </c>
      <c r="K24" s="17">
        <f>SUM(K15:K23)</f>
        <v>1217.02</v>
      </c>
      <c r="L24" s="17">
        <f>SUM(L15:L23)</f>
        <v>320.08</v>
      </c>
      <c r="M24" s="17">
        <f>SUM(M15:M23)</f>
        <v>5488.34</v>
      </c>
      <c r="N24" s="17">
        <f>SUM(B24:M24)</f>
        <v>11542.26</v>
      </c>
      <c r="O24" s="17">
        <f>SUM(O15:O23)</f>
        <v>15200</v>
      </c>
      <c r="P24" s="18">
        <f t="shared" si="4"/>
        <v>3657.74</v>
      </c>
    </row>
    <row r="26" spans="1:14" ht="9.75">
      <c r="A26" s="1" t="s">
        <v>36</v>
      </c>
      <c r="B26" s="19">
        <f>+B4+B12-B24</f>
        <v>5873.55</v>
      </c>
      <c r="C26" s="19">
        <f aca="true" t="shared" si="6" ref="C26:M26">+C4+C12-C24</f>
        <v>5873.9800000000005</v>
      </c>
      <c r="D26" s="19">
        <f t="shared" si="6"/>
        <v>4047.4399999999996</v>
      </c>
      <c r="E26" s="19">
        <f t="shared" si="6"/>
        <v>5184.86</v>
      </c>
      <c r="F26" s="19">
        <f t="shared" si="6"/>
        <v>5555.2699999999995</v>
      </c>
      <c r="G26" s="19">
        <f t="shared" si="6"/>
        <v>6905.7300000000005</v>
      </c>
      <c r="H26" s="19">
        <f t="shared" si="6"/>
        <v>6582.15</v>
      </c>
      <c r="I26" s="19">
        <f t="shared" si="6"/>
        <v>7429.15</v>
      </c>
      <c r="J26" s="19">
        <f t="shared" si="6"/>
        <v>7429.15</v>
      </c>
      <c r="K26" s="19">
        <f t="shared" si="6"/>
        <v>7307.129999999999</v>
      </c>
      <c r="L26" s="19">
        <f t="shared" si="6"/>
        <v>7502.05</v>
      </c>
      <c r="M26" s="19">
        <f t="shared" si="6"/>
        <v>2423.71</v>
      </c>
      <c r="N26" s="2">
        <f>+N12-N24</f>
        <v>-2892.460000000001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6681.59</v>
      </c>
      <c r="C28" s="2">
        <v>5873.98</v>
      </c>
      <c r="D28" s="2">
        <v>4047.44</v>
      </c>
      <c r="E28" s="2">
        <v>5184.86</v>
      </c>
      <c r="F28" s="2">
        <v>5555.27</v>
      </c>
      <c r="G28" s="2">
        <v>6905.73</v>
      </c>
      <c r="H28" s="2">
        <v>6968.55</v>
      </c>
      <c r="I28" s="2">
        <v>7429.15</v>
      </c>
      <c r="J28" s="2">
        <v>7429.15</v>
      </c>
      <c r="K28" s="2">
        <v>7307.13</v>
      </c>
      <c r="L28" s="2">
        <v>7502.05</v>
      </c>
      <c r="M28" s="19">
        <v>3023.71</v>
      </c>
    </row>
    <row r="29" spans="1:13" ht="9.75">
      <c r="A29" s="2" t="s">
        <v>38</v>
      </c>
      <c r="B29" s="2">
        <v>-808.04</v>
      </c>
      <c r="H29" s="2">
        <v>-386.4</v>
      </c>
      <c r="M29" s="2">
        <v>-600</v>
      </c>
    </row>
    <row r="30" ht="9.75">
      <c r="A30" s="2" t="s">
        <v>39</v>
      </c>
    </row>
    <row r="31" spans="1:13" s="1" customFormat="1" ht="9.75">
      <c r="A31" s="20" t="s">
        <v>37</v>
      </c>
      <c r="B31" s="20">
        <f>SUM(B28:B30)</f>
        <v>5873.55</v>
      </c>
      <c r="C31" s="20">
        <f aca="true" t="shared" si="7" ref="C31:M31">SUM(C28:C30)</f>
        <v>5873.98</v>
      </c>
      <c r="D31" s="20">
        <f t="shared" si="7"/>
        <v>4047.44</v>
      </c>
      <c r="E31" s="20">
        <f t="shared" si="7"/>
        <v>5184.86</v>
      </c>
      <c r="F31" s="20">
        <f t="shared" si="7"/>
        <v>5555.27</v>
      </c>
      <c r="G31" s="20">
        <f t="shared" si="7"/>
        <v>6905.73</v>
      </c>
      <c r="H31" s="20">
        <f t="shared" si="7"/>
        <v>6582.150000000001</v>
      </c>
      <c r="I31" s="20">
        <f t="shared" si="7"/>
        <v>7429.15</v>
      </c>
      <c r="J31" s="20">
        <f t="shared" si="7"/>
        <v>7429.15</v>
      </c>
      <c r="K31" s="20">
        <f t="shared" si="7"/>
        <v>7307.13</v>
      </c>
      <c r="L31" s="20">
        <f t="shared" si="7"/>
        <v>7502.05</v>
      </c>
      <c r="M31" s="20">
        <f t="shared" si="7"/>
        <v>2423.71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48</v>
      </c>
      <c r="B35" s="2">
        <v>279</v>
      </c>
      <c r="C35" s="9">
        <v>600</v>
      </c>
      <c r="E35" s="8">
        <v>283</v>
      </c>
      <c r="F35" s="9">
        <v>600</v>
      </c>
    </row>
    <row r="36" spans="1:6" ht="9.75">
      <c r="A36" s="2" t="s">
        <v>90</v>
      </c>
      <c r="B36" s="2">
        <v>280</v>
      </c>
      <c r="C36" s="9">
        <v>615.86</v>
      </c>
      <c r="E36" s="8"/>
      <c r="F36" s="9"/>
    </row>
    <row r="37" spans="1:6" ht="9.75">
      <c r="A37" s="8" t="s">
        <v>51</v>
      </c>
      <c r="B37" s="2">
        <v>281</v>
      </c>
      <c r="C37" s="9">
        <v>600</v>
      </c>
      <c r="E37" s="8"/>
      <c r="F37" s="9"/>
    </row>
    <row r="38" spans="1:6" ht="9.75">
      <c r="A38" s="8" t="s">
        <v>49</v>
      </c>
      <c r="B38" s="2">
        <v>282</v>
      </c>
      <c r="C38" s="9">
        <v>600</v>
      </c>
      <c r="E38" s="8"/>
      <c r="F38" s="9"/>
    </row>
    <row r="39" spans="1:9" ht="9.75">
      <c r="A39" s="8" t="s">
        <v>91</v>
      </c>
      <c r="B39" s="2">
        <v>283</v>
      </c>
      <c r="C39" s="9">
        <v>600</v>
      </c>
      <c r="E39" s="8"/>
      <c r="F39" s="9"/>
      <c r="I39" s="2" t="s">
        <v>44</v>
      </c>
    </row>
    <row r="40" spans="1:6" ht="9.75">
      <c r="A40" s="8" t="s">
        <v>92</v>
      </c>
      <c r="B40" s="2">
        <v>284</v>
      </c>
      <c r="C40" s="9">
        <v>501</v>
      </c>
      <c r="E40" s="8"/>
      <c r="F40" s="9"/>
    </row>
    <row r="41" spans="1:9" ht="19.5">
      <c r="A41" s="8" t="s">
        <v>54</v>
      </c>
      <c r="B41" s="2">
        <v>285</v>
      </c>
      <c r="C41" s="9">
        <v>1971.48</v>
      </c>
      <c r="E41" s="8"/>
      <c r="F41" s="9"/>
      <c r="I41" s="5" t="s">
        <v>45</v>
      </c>
    </row>
    <row r="42" spans="1:9" ht="9.75">
      <c r="A42" s="8"/>
      <c r="B42" s="13"/>
      <c r="C42" s="9"/>
      <c r="E42" s="8"/>
      <c r="F42" s="9"/>
      <c r="I42" s="2" t="s">
        <v>45</v>
      </c>
    </row>
    <row r="43" spans="1:9" ht="9.75">
      <c r="A43" s="10"/>
      <c r="B43" s="14"/>
      <c r="C43" s="11">
        <f>SUM(C35:C42)</f>
        <v>5488.34</v>
      </c>
      <c r="E43" s="10"/>
      <c r="F43" s="11">
        <f>SUM(F35:F42)</f>
        <v>600</v>
      </c>
      <c r="I43" s="2" t="s">
        <v>46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120" zoomScaleNormal="120" zoomScalePageLayoutView="0" workbookViewId="0" topLeftCell="A1">
      <selection activeCell="N27" sqref="N27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79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8166.16</v>
      </c>
      <c r="C4" s="2">
        <v>9159.18</v>
      </c>
      <c r="D4" s="2">
        <v>8188.31</v>
      </c>
      <c r="E4" s="2">
        <v>8878.44</v>
      </c>
      <c r="F4" s="2">
        <v>9843.28</v>
      </c>
      <c r="G4" s="2">
        <v>11389.19</v>
      </c>
      <c r="H4" s="2">
        <v>11390.13</v>
      </c>
      <c r="I4" s="2">
        <v>11531.97</v>
      </c>
      <c r="J4" s="2">
        <v>11552.64</v>
      </c>
      <c r="K4" s="2">
        <v>11298.2</v>
      </c>
      <c r="L4" s="2">
        <v>9726.56</v>
      </c>
      <c r="M4" s="2">
        <v>9727.31</v>
      </c>
    </row>
    <row r="5" spans="1:2" ht="9.75">
      <c r="A5" s="2" t="s">
        <v>17</v>
      </c>
      <c r="B5" s="4"/>
    </row>
    <row r="6" spans="1:16" ht="9.75">
      <c r="A6" s="2" t="s">
        <v>18</v>
      </c>
      <c r="B6" s="2">
        <v>480</v>
      </c>
      <c r="D6" s="2">
        <v>820</v>
      </c>
      <c r="E6" s="2">
        <v>860</v>
      </c>
      <c r="F6" s="2">
        <v>375</v>
      </c>
      <c r="N6" s="2">
        <f aca="true" t="shared" si="0" ref="N6:N11">SUM(B6:M6)</f>
        <v>2535</v>
      </c>
      <c r="O6" s="2">
        <v>5000</v>
      </c>
      <c r="P6" s="2">
        <f aca="true" t="shared" si="1" ref="P6:P11">+N6-O6</f>
        <v>-2465</v>
      </c>
    </row>
    <row r="7" spans="1:16" ht="9.75">
      <c r="A7" s="2" t="s">
        <v>19</v>
      </c>
      <c r="B7" s="2">
        <v>1000</v>
      </c>
      <c r="C7" s="2">
        <v>725</v>
      </c>
      <c r="E7" s="2">
        <v>1000</v>
      </c>
      <c r="F7" s="2">
        <v>1170</v>
      </c>
      <c r="H7" s="2">
        <v>510</v>
      </c>
      <c r="I7" s="2">
        <v>280</v>
      </c>
      <c r="K7" s="2">
        <v>325</v>
      </c>
      <c r="M7" s="2">
        <v>2620</v>
      </c>
      <c r="N7" s="2">
        <f t="shared" si="0"/>
        <v>7630</v>
      </c>
      <c r="O7" s="2">
        <v>10175</v>
      </c>
      <c r="P7" s="2">
        <f t="shared" si="1"/>
        <v>-2545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0</v>
      </c>
      <c r="P9" s="2">
        <f t="shared" si="1"/>
        <v>0</v>
      </c>
    </row>
    <row r="10" spans="1:16" ht="9.75">
      <c r="A10" s="2" t="s">
        <v>22</v>
      </c>
      <c r="B10" s="2">
        <v>0.73</v>
      </c>
      <c r="C10" s="2">
        <v>0.71</v>
      </c>
      <c r="D10" s="2">
        <v>0.73</v>
      </c>
      <c r="E10" s="2">
        <v>0.81</v>
      </c>
      <c r="F10" s="2">
        <v>0.91</v>
      </c>
      <c r="G10" s="2">
        <v>0.94</v>
      </c>
      <c r="H10" s="2">
        <v>0.99</v>
      </c>
      <c r="I10" s="2">
        <v>1</v>
      </c>
      <c r="J10" s="2">
        <v>0.94</v>
      </c>
      <c r="K10" s="2">
        <v>0.98</v>
      </c>
      <c r="L10" s="2">
        <v>0.53</v>
      </c>
      <c r="M10" s="2">
        <v>0.66</v>
      </c>
      <c r="N10" s="2">
        <f t="shared" si="0"/>
        <v>9.93</v>
      </c>
      <c r="O10" s="2">
        <v>25</v>
      </c>
      <c r="P10" s="2">
        <f t="shared" si="1"/>
        <v>-15.07</v>
      </c>
    </row>
    <row r="11" spans="1:16" ht="9.75">
      <c r="A11" s="2" t="s">
        <v>23</v>
      </c>
      <c r="N11" s="2">
        <f t="shared" si="0"/>
        <v>0</v>
      </c>
      <c r="O11" s="2">
        <v>0</v>
      </c>
      <c r="P11" s="2">
        <f t="shared" si="1"/>
        <v>0</v>
      </c>
    </row>
    <row r="12" spans="1:16" ht="9.75">
      <c r="A12" s="15" t="s">
        <v>24</v>
      </c>
      <c r="B12" s="16">
        <f>SUM(B5:B11)</f>
        <v>1480.73</v>
      </c>
      <c r="C12" s="17">
        <f aca="true" t="shared" si="2" ref="C12:L12">SUM(C5:C11)</f>
        <v>725.71</v>
      </c>
      <c r="D12" s="17">
        <f t="shared" si="2"/>
        <v>820.73</v>
      </c>
      <c r="E12" s="17">
        <f t="shared" si="2"/>
        <v>1860.81</v>
      </c>
      <c r="F12" s="17">
        <f t="shared" si="2"/>
        <v>1545.91</v>
      </c>
      <c r="G12" s="17">
        <f t="shared" si="2"/>
        <v>0.94</v>
      </c>
      <c r="H12" s="17">
        <f t="shared" si="2"/>
        <v>510.99</v>
      </c>
      <c r="I12" s="17">
        <f t="shared" si="2"/>
        <v>281</v>
      </c>
      <c r="J12" s="17">
        <f t="shared" si="2"/>
        <v>0.94</v>
      </c>
      <c r="K12" s="17">
        <f t="shared" si="2"/>
        <v>325.98</v>
      </c>
      <c r="L12" s="17">
        <f t="shared" si="2"/>
        <v>0.53</v>
      </c>
      <c r="M12" s="17">
        <f>SUM(M5:M11)</f>
        <v>2620.66</v>
      </c>
      <c r="N12" s="17">
        <f>SUM(N5:N11)</f>
        <v>10174.93</v>
      </c>
      <c r="O12" s="17">
        <f>SUM(O5:O11)</f>
        <v>15200</v>
      </c>
      <c r="P12" s="18">
        <f>SUM(P5:P11)</f>
        <v>-5025.07</v>
      </c>
    </row>
    <row r="14" ht="9.75">
      <c r="A14" s="1" t="s">
        <v>25</v>
      </c>
    </row>
    <row r="15" spans="1:16" ht="9.75">
      <c r="A15" s="2" t="s">
        <v>32</v>
      </c>
      <c r="B15" s="2">
        <v>40.6</v>
      </c>
      <c r="D15" s="2">
        <v>130.6</v>
      </c>
      <c r="E15" s="2">
        <f>68+23.55</f>
        <v>91.55</v>
      </c>
      <c r="I15" s="2">
        <v>30.58</v>
      </c>
      <c r="N15" s="2">
        <f>SUM(B15:M15)</f>
        <v>293.33</v>
      </c>
      <c r="O15" s="2">
        <v>200</v>
      </c>
      <c r="P15" s="2">
        <f>+O15-N15</f>
        <v>-93.32999999999998</v>
      </c>
    </row>
    <row r="16" spans="1:16" ht="9.75">
      <c r="A16" s="2" t="s">
        <v>26</v>
      </c>
      <c r="I16" s="2">
        <v>49</v>
      </c>
      <c r="N16" s="2">
        <f aca="true" t="shared" si="3" ref="N16:N23">SUM(B16:M16)</f>
        <v>49</v>
      </c>
      <c r="O16" s="2">
        <v>400</v>
      </c>
      <c r="P16" s="2">
        <f aca="true" t="shared" si="4" ref="P16:P24">+O16-N16</f>
        <v>351</v>
      </c>
    </row>
    <row r="17" spans="1:16" ht="9.75">
      <c r="A17" s="2" t="s">
        <v>27</v>
      </c>
      <c r="N17" s="2">
        <f t="shared" si="3"/>
        <v>0</v>
      </c>
      <c r="O17" s="2">
        <v>600</v>
      </c>
      <c r="P17" s="2">
        <f t="shared" si="4"/>
        <v>600</v>
      </c>
    </row>
    <row r="18" spans="1:16" ht="9.75">
      <c r="A18" s="2" t="s">
        <v>28</v>
      </c>
      <c r="M18" s="2">
        <v>3000</v>
      </c>
      <c r="N18" s="2">
        <f t="shared" si="3"/>
        <v>3000</v>
      </c>
      <c r="O18" s="2">
        <v>3000</v>
      </c>
      <c r="P18" s="2">
        <f t="shared" si="4"/>
        <v>0</v>
      </c>
    </row>
    <row r="19" spans="1:16" ht="9.75">
      <c r="A19" s="2" t="s">
        <v>29</v>
      </c>
      <c r="N19" s="2">
        <f t="shared" si="3"/>
        <v>0</v>
      </c>
      <c r="O19" s="2">
        <v>700</v>
      </c>
      <c r="P19" s="2">
        <f t="shared" si="4"/>
        <v>700</v>
      </c>
    </row>
    <row r="20" spans="1:16" ht="9.75">
      <c r="A20" s="2" t="s">
        <v>80</v>
      </c>
      <c r="H20" s="2">
        <v>369.15</v>
      </c>
      <c r="N20" s="2">
        <f t="shared" si="3"/>
        <v>369.15</v>
      </c>
      <c r="O20" s="2">
        <v>0</v>
      </c>
      <c r="P20" s="2">
        <f t="shared" si="4"/>
        <v>-369.15</v>
      </c>
    </row>
    <row r="21" spans="1:16" ht="9.75">
      <c r="A21" s="2" t="s">
        <v>31</v>
      </c>
      <c r="B21" s="2">
        <v>447.11</v>
      </c>
      <c r="C21" s="2">
        <v>896.58</v>
      </c>
      <c r="E21" s="2">
        <v>804.42</v>
      </c>
      <c r="I21" s="2">
        <v>180.75</v>
      </c>
      <c r="J21" s="2">
        <v>255.38</v>
      </c>
      <c r="K21" s="2">
        <v>1897.62</v>
      </c>
      <c r="M21" s="2">
        <f>91.04+113.81+64.14+2783.28+496.08+483.45</f>
        <v>4031.8</v>
      </c>
      <c r="N21" s="2">
        <f t="shared" si="3"/>
        <v>8513.66</v>
      </c>
      <c r="O21" s="2">
        <v>10000</v>
      </c>
      <c r="P21" s="2">
        <f t="shared" si="4"/>
        <v>1486.3400000000001</v>
      </c>
    </row>
    <row r="22" spans="1:16" ht="9.75">
      <c r="A22" s="2" t="s">
        <v>33</v>
      </c>
      <c r="C22" s="2">
        <v>800</v>
      </c>
      <c r="N22" s="2">
        <f t="shared" si="3"/>
        <v>800</v>
      </c>
      <c r="O22" s="2">
        <v>300</v>
      </c>
      <c r="P22" s="2">
        <f t="shared" si="4"/>
        <v>-500</v>
      </c>
    </row>
    <row r="23" spans="1:16" ht="9.75">
      <c r="A23" s="2" t="s">
        <v>34</v>
      </c>
      <c r="N23" s="2">
        <f t="shared" si="3"/>
        <v>0</v>
      </c>
      <c r="O23" s="2">
        <v>0</v>
      </c>
      <c r="P23" s="2">
        <f t="shared" si="4"/>
        <v>0</v>
      </c>
    </row>
    <row r="24" spans="1:16" ht="9.75">
      <c r="A24" s="15" t="s">
        <v>35</v>
      </c>
      <c r="B24" s="17">
        <f>SUM(B15:B23)</f>
        <v>487.71000000000004</v>
      </c>
      <c r="C24" s="17">
        <f aca="true" t="shared" si="5" ref="C24:J24">SUM(C15:C23)</f>
        <v>1696.58</v>
      </c>
      <c r="D24" s="17">
        <f t="shared" si="5"/>
        <v>130.6</v>
      </c>
      <c r="E24" s="17">
        <f t="shared" si="5"/>
        <v>895.9699999999999</v>
      </c>
      <c r="F24" s="17">
        <f t="shared" si="5"/>
        <v>0</v>
      </c>
      <c r="G24" s="17">
        <f t="shared" si="5"/>
        <v>0</v>
      </c>
      <c r="H24" s="17">
        <f t="shared" si="5"/>
        <v>369.15</v>
      </c>
      <c r="I24" s="17">
        <f t="shared" si="5"/>
        <v>260.33</v>
      </c>
      <c r="J24" s="17">
        <f t="shared" si="5"/>
        <v>255.38</v>
      </c>
      <c r="K24" s="17">
        <f>SUM(K15:K23)</f>
        <v>1897.62</v>
      </c>
      <c r="L24" s="17">
        <f>SUM(L15:L23)</f>
        <v>0</v>
      </c>
      <c r="M24" s="17">
        <f>SUM(M15:M23)</f>
        <v>7031.8</v>
      </c>
      <c r="N24" s="17">
        <f>SUM(B24:M24)</f>
        <v>13025.14</v>
      </c>
      <c r="O24" s="17">
        <f>SUM(O15:O23)</f>
        <v>15200</v>
      </c>
      <c r="P24" s="18">
        <f t="shared" si="4"/>
        <v>2174.8600000000006</v>
      </c>
    </row>
    <row r="26" spans="1:14" ht="9.75">
      <c r="A26" s="1" t="s">
        <v>36</v>
      </c>
      <c r="B26" s="19">
        <f>+B4+B12-B24</f>
        <v>9159.18</v>
      </c>
      <c r="C26" s="19">
        <f aca="true" t="shared" si="6" ref="C26:M26">+C4+C12-C24</f>
        <v>8188.3099999999995</v>
      </c>
      <c r="D26" s="19">
        <f t="shared" si="6"/>
        <v>8878.44</v>
      </c>
      <c r="E26" s="19">
        <f t="shared" si="6"/>
        <v>9843.28</v>
      </c>
      <c r="F26" s="19">
        <f t="shared" si="6"/>
        <v>11389.19</v>
      </c>
      <c r="G26" s="19">
        <f t="shared" si="6"/>
        <v>11390.130000000001</v>
      </c>
      <c r="H26" s="19">
        <f t="shared" si="6"/>
        <v>11531.97</v>
      </c>
      <c r="I26" s="19">
        <f t="shared" si="6"/>
        <v>11552.64</v>
      </c>
      <c r="J26" s="19">
        <f t="shared" si="6"/>
        <v>11298.2</v>
      </c>
      <c r="K26" s="19">
        <f t="shared" si="6"/>
        <v>9726.560000000001</v>
      </c>
      <c r="L26" s="19">
        <v>9727.31</v>
      </c>
      <c r="M26" s="19">
        <f t="shared" si="6"/>
        <v>5316.169999999999</v>
      </c>
      <c r="N26" s="2">
        <f>N12-N24</f>
        <v>-2850.209999999999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9159.18</v>
      </c>
      <c r="C28" s="2">
        <v>9884.89</v>
      </c>
      <c r="D28" s="2">
        <v>9009.04</v>
      </c>
      <c r="E28" s="2">
        <v>9911.28</v>
      </c>
      <c r="F28" s="2">
        <v>11457.19</v>
      </c>
      <c r="G28" s="2">
        <v>11458.13</v>
      </c>
      <c r="H28" s="2">
        <v>11901.12</v>
      </c>
      <c r="I28" s="2">
        <v>11565.39</v>
      </c>
      <c r="J28" s="2">
        <v>11298.2</v>
      </c>
      <c r="K28" s="2">
        <v>11624.18</v>
      </c>
      <c r="L28" s="2">
        <v>9727.31</v>
      </c>
      <c r="M28" s="19">
        <v>5316.17</v>
      </c>
    </row>
    <row r="29" spans="1:11" ht="9.75">
      <c r="A29" s="2" t="s">
        <v>38</v>
      </c>
      <c r="C29" s="2">
        <v>-1696.58</v>
      </c>
      <c r="D29" s="2">
        <v>-130.6</v>
      </c>
      <c r="E29" s="2">
        <v>-68</v>
      </c>
      <c r="F29" s="2">
        <v>-68</v>
      </c>
      <c r="G29" s="2">
        <v>-68</v>
      </c>
      <c r="H29" s="2">
        <v>-369.15</v>
      </c>
      <c r="I29" s="2">
        <v>-12.75</v>
      </c>
      <c r="K29" s="2">
        <v>-1897.62</v>
      </c>
    </row>
    <row r="30" ht="9.75">
      <c r="A30" s="2" t="s">
        <v>39</v>
      </c>
    </row>
    <row r="31" spans="1:13" s="1" customFormat="1" ht="9.75">
      <c r="A31" s="20" t="s">
        <v>37</v>
      </c>
      <c r="B31" s="20">
        <f>SUM(B28:B30)</f>
        <v>9159.18</v>
      </c>
      <c r="C31" s="20">
        <f aca="true" t="shared" si="7" ref="C31:M31">SUM(C28:C30)</f>
        <v>8188.3099999999995</v>
      </c>
      <c r="D31" s="20">
        <f t="shared" si="7"/>
        <v>8878.44</v>
      </c>
      <c r="E31" s="20">
        <f t="shared" si="7"/>
        <v>9843.28</v>
      </c>
      <c r="F31" s="20">
        <f t="shared" si="7"/>
        <v>11389.19</v>
      </c>
      <c r="G31" s="20">
        <f t="shared" si="7"/>
        <v>11390.13</v>
      </c>
      <c r="H31" s="20">
        <f t="shared" si="7"/>
        <v>11531.970000000001</v>
      </c>
      <c r="I31" s="20">
        <f t="shared" si="7"/>
        <v>11552.64</v>
      </c>
      <c r="J31" s="20">
        <f t="shared" si="7"/>
        <v>11298.2</v>
      </c>
      <c r="K31" s="20">
        <f t="shared" si="7"/>
        <v>9726.560000000001</v>
      </c>
      <c r="L31" s="20">
        <f t="shared" si="7"/>
        <v>9727.31</v>
      </c>
      <c r="M31" s="20">
        <f t="shared" si="7"/>
        <v>5316.17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48</v>
      </c>
      <c r="B35" s="2">
        <v>261</v>
      </c>
      <c r="C35" s="9">
        <v>600</v>
      </c>
      <c r="E35" s="8"/>
      <c r="F35" s="9"/>
    </row>
    <row r="36" spans="1:6" ht="9.75">
      <c r="A36" s="2" t="s">
        <v>51</v>
      </c>
      <c r="B36" s="2">
        <v>262</v>
      </c>
      <c r="C36" s="9">
        <v>600</v>
      </c>
      <c r="E36" s="8"/>
      <c r="F36" s="9"/>
    </row>
    <row r="37" spans="1:6" ht="9.75">
      <c r="A37" s="8" t="s">
        <v>85</v>
      </c>
      <c r="B37" s="2">
        <v>263</v>
      </c>
      <c r="C37" s="9">
        <v>691.04</v>
      </c>
      <c r="E37" s="8"/>
      <c r="F37" s="9"/>
    </row>
    <row r="38" spans="1:6" ht="9.75">
      <c r="A38" s="8" t="s">
        <v>86</v>
      </c>
      <c r="B38" s="2">
        <v>264</v>
      </c>
      <c r="C38" s="9">
        <v>713.81</v>
      </c>
      <c r="E38" s="8"/>
      <c r="F38" s="9"/>
    </row>
    <row r="39" spans="1:9" ht="9.75">
      <c r="A39" s="8" t="s">
        <v>81</v>
      </c>
      <c r="B39" s="2">
        <v>265</v>
      </c>
      <c r="C39" s="9">
        <v>664.14</v>
      </c>
      <c r="E39" s="8"/>
      <c r="F39" s="9"/>
      <c r="I39" s="2" t="s">
        <v>44</v>
      </c>
    </row>
    <row r="40" spans="1:6" ht="9.75">
      <c r="A40" s="8" t="s">
        <v>82</v>
      </c>
      <c r="B40" s="2">
        <v>266</v>
      </c>
      <c r="C40" s="9">
        <v>2783.28</v>
      </c>
      <c r="E40" s="8"/>
      <c r="F40" s="9"/>
    </row>
    <row r="41" spans="1:9" ht="19.5">
      <c r="A41" s="8" t="s">
        <v>83</v>
      </c>
      <c r="B41" s="2">
        <v>267</v>
      </c>
      <c r="C41" s="9">
        <v>496.08</v>
      </c>
      <c r="E41" s="8"/>
      <c r="F41" s="9"/>
      <c r="I41" s="5" t="s">
        <v>45</v>
      </c>
    </row>
    <row r="42" spans="1:9" ht="9.75">
      <c r="A42" s="8" t="s">
        <v>84</v>
      </c>
      <c r="B42" s="13">
        <v>268</v>
      </c>
      <c r="C42" s="9">
        <v>483.45</v>
      </c>
      <c r="E42" s="8"/>
      <c r="F42" s="9"/>
      <c r="I42" s="2" t="s">
        <v>45</v>
      </c>
    </row>
    <row r="43" spans="1:9" ht="9.75">
      <c r="A43" s="10"/>
      <c r="B43" s="14"/>
      <c r="C43" s="11">
        <f>SUM(C35:C42)</f>
        <v>7031.8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="120" zoomScaleNormal="120" zoomScalePageLayoutView="0" workbookViewId="0" topLeftCell="A1">
      <selection activeCell="M28" sqref="M28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71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11025.64</v>
      </c>
      <c r="C4" s="2">
        <v>10419.79</v>
      </c>
      <c r="D4" s="2">
        <v>10053.58</v>
      </c>
      <c r="E4" s="2">
        <v>14154.63</v>
      </c>
      <c r="F4" s="2">
        <v>14819.78</v>
      </c>
      <c r="G4" s="2">
        <v>15692.09</v>
      </c>
      <c r="H4" s="2">
        <v>16383.41</v>
      </c>
      <c r="I4" s="2">
        <v>15950.24</v>
      </c>
      <c r="J4" s="2">
        <v>15951.61</v>
      </c>
      <c r="K4" s="2">
        <v>14805.94</v>
      </c>
      <c r="L4" s="2">
        <v>15172.22</v>
      </c>
      <c r="M4" s="2">
        <v>13925.37</v>
      </c>
    </row>
    <row r="5" spans="1:2" ht="9.75">
      <c r="A5" s="2" t="s">
        <v>17</v>
      </c>
      <c r="B5" s="4"/>
    </row>
    <row r="6" spans="1:16" ht="9.75">
      <c r="A6" s="2" t="s">
        <v>18</v>
      </c>
      <c r="D6" s="2">
        <v>2075</v>
      </c>
      <c r="E6" s="2">
        <v>665</v>
      </c>
      <c r="F6" s="2">
        <v>540</v>
      </c>
      <c r="G6" s="2">
        <v>690</v>
      </c>
      <c r="N6" s="2">
        <f aca="true" t="shared" si="0" ref="N6:N11">SUM(B6:M6)</f>
        <v>3970</v>
      </c>
      <c r="O6" s="2">
        <v>5000</v>
      </c>
      <c r="P6" s="2">
        <f aca="true" t="shared" si="1" ref="P6:P11">+N6-O6</f>
        <v>-1030</v>
      </c>
    </row>
    <row r="7" spans="1:16" ht="9.75">
      <c r="A7" s="2" t="s">
        <v>19</v>
      </c>
      <c r="D7" s="2">
        <v>3600</v>
      </c>
      <c r="E7" s="2">
        <v>1600</v>
      </c>
      <c r="F7" s="2">
        <v>497</v>
      </c>
      <c r="H7" s="2">
        <v>360</v>
      </c>
      <c r="J7" s="2">
        <v>381</v>
      </c>
      <c r="K7" s="2">
        <v>365</v>
      </c>
      <c r="L7" s="2">
        <v>1400</v>
      </c>
      <c r="M7" s="2">
        <v>1155</v>
      </c>
      <c r="N7" s="2">
        <f t="shared" si="0"/>
        <v>9358</v>
      </c>
      <c r="O7" s="2">
        <v>8775</v>
      </c>
      <c r="P7" s="2">
        <f t="shared" si="1"/>
        <v>583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0</v>
      </c>
      <c r="P9" s="2">
        <f t="shared" si="1"/>
        <v>0</v>
      </c>
    </row>
    <row r="10" spans="1:16" ht="9.75">
      <c r="A10" s="2" t="s">
        <v>22</v>
      </c>
      <c r="B10" s="2">
        <v>0.93</v>
      </c>
      <c r="C10" s="2">
        <v>0.79</v>
      </c>
      <c r="D10" s="2">
        <v>1.19</v>
      </c>
      <c r="E10" s="2">
        <v>1.22</v>
      </c>
      <c r="F10" s="2">
        <v>1.31</v>
      </c>
      <c r="G10" s="2">
        <v>1.32</v>
      </c>
      <c r="H10" s="2">
        <v>1.4</v>
      </c>
      <c r="I10" s="2">
        <v>1.37</v>
      </c>
      <c r="J10" s="2">
        <v>1.32</v>
      </c>
      <c r="K10" s="2">
        <v>1.28</v>
      </c>
      <c r="L10" s="2">
        <v>1.23</v>
      </c>
      <c r="M10" s="2">
        <v>0.81</v>
      </c>
      <c r="N10" s="2">
        <f t="shared" si="0"/>
        <v>14.170000000000002</v>
      </c>
      <c r="O10" s="2">
        <v>25</v>
      </c>
      <c r="P10" s="2">
        <f t="shared" si="1"/>
        <v>-10.829999999999998</v>
      </c>
    </row>
    <row r="11" spans="1:16" ht="9.75">
      <c r="A11" s="2" t="s">
        <v>23</v>
      </c>
      <c r="N11" s="2">
        <f t="shared" si="0"/>
        <v>0</v>
      </c>
      <c r="O11" s="2">
        <v>0</v>
      </c>
      <c r="P11" s="2">
        <f t="shared" si="1"/>
        <v>0</v>
      </c>
    </row>
    <row r="12" spans="1:16" ht="9.75">
      <c r="A12" s="15" t="s">
        <v>24</v>
      </c>
      <c r="B12" s="16">
        <f>SUM(B5:B11)</f>
        <v>0.93</v>
      </c>
      <c r="C12" s="17">
        <f aca="true" t="shared" si="2" ref="C12:L12">SUM(C5:C11)</f>
        <v>0.79</v>
      </c>
      <c r="D12" s="17">
        <f t="shared" si="2"/>
        <v>5676.19</v>
      </c>
      <c r="E12" s="17">
        <f t="shared" si="2"/>
        <v>2266.22</v>
      </c>
      <c r="F12" s="17">
        <f t="shared" si="2"/>
        <v>1038.31</v>
      </c>
      <c r="G12" s="17">
        <f t="shared" si="2"/>
        <v>691.32</v>
      </c>
      <c r="H12" s="17">
        <f t="shared" si="2"/>
        <v>361.4</v>
      </c>
      <c r="I12" s="17">
        <f t="shared" si="2"/>
        <v>1.37</v>
      </c>
      <c r="J12" s="17">
        <f t="shared" si="2"/>
        <v>382.32</v>
      </c>
      <c r="K12" s="17">
        <f t="shared" si="2"/>
        <v>366.28</v>
      </c>
      <c r="L12" s="17">
        <f t="shared" si="2"/>
        <v>1401.23</v>
      </c>
      <c r="M12" s="17">
        <f>SUM(M5:M11)</f>
        <v>1155.81</v>
      </c>
      <c r="N12" s="17">
        <f>SUM(N5:N11)</f>
        <v>13342.17</v>
      </c>
      <c r="O12" s="17">
        <f>SUM(O5:O11)</f>
        <v>13800</v>
      </c>
      <c r="P12" s="18">
        <f>SUM(P5:P11)</f>
        <v>-457.83</v>
      </c>
    </row>
    <row r="14" ht="9.75">
      <c r="A14" s="1" t="s">
        <v>25</v>
      </c>
    </row>
    <row r="15" spans="1:16" ht="9.75">
      <c r="A15" s="2" t="s">
        <v>32</v>
      </c>
      <c r="E15" s="2">
        <v>24.99</v>
      </c>
      <c r="N15" s="2">
        <f>SUM(B15:M15)</f>
        <v>24.99</v>
      </c>
      <c r="O15" s="2">
        <v>700</v>
      </c>
      <c r="P15" s="2">
        <f>+O15-N15</f>
        <v>675.01</v>
      </c>
    </row>
    <row r="16" spans="1:16" ht="9.75">
      <c r="A16" s="2" t="s">
        <v>26</v>
      </c>
      <c r="C16" s="2">
        <v>46</v>
      </c>
      <c r="E16" s="2">
        <v>98</v>
      </c>
      <c r="F16" s="2">
        <v>166</v>
      </c>
      <c r="N16" s="2">
        <f aca="true" t="shared" si="3" ref="N16:N23">SUM(B16:M16)</f>
        <v>310</v>
      </c>
      <c r="O16" s="2">
        <v>500</v>
      </c>
      <c r="P16" s="2">
        <f aca="true" t="shared" si="4" ref="P16:P24">+O16-N16</f>
        <v>190</v>
      </c>
    </row>
    <row r="17" spans="1:16" ht="9.75">
      <c r="A17" s="2" t="s">
        <v>27</v>
      </c>
      <c r="C17" s="2">
        <v>321</v>
      </c>
      <c r="H17" s="2">
        <v>361</v>
      </c>
      <c r="N17" s="2">
        <f t="shared" si="3"/>
        <v>682</v>
      </c>
      <c r="O17" s="2">
        <v>600</v>
      </c>
      <c r="P17" s="2">
        <f t="shared" si="4"/>
        <v>-82</v>
      </c>
    </row>
    <row r="18" spans="1:16" ht="9.75">
      <c r="A18" s="2" t="s">
        <v>28</v>
      </c>
      <c r="M18" s="2">
        <v>2800</v>
      </c>
      <c r="N18" s="2">
        <f t="shared" si="3"/>
        <v>2800</v>
      </c>
      <c r="O18" s="2">
        <v>3000</v>
      </c>
      <c r="P18" s="2">
        <f t="shared" si="4"/>
        <v>200</v>
      </c>
    </row>
    <row r="19" spans="1:16" ht="9.75">
      <c r="A19" s="2" t="s">
        <v>29</v>
      </c>
      <c r="J19" s="2">
        <v>824</v>
      </c>
      <c r="N19" s="2">
        <f t="shared" si="3"/>
        <v>824</v>
      </c>
      <c r="O19" s="2">
        <v>700</v>
      </c>
      <c r="P19" s="2">
        <f t="shared" si="4"/>
        <v>-124</v>
      </c>
    </row>
    <row r="20" spans="1:16" ht="9.75">
      <c r="A20" s="2" t="s">
        <v>30</v>
      </c>
      <c r="B20" s="2">
        <v>299</v>
      </c>
      <c r="D20" s="2">
        <v>357.08</v>
      </c>
      <c r="N20" s="2">
        <f t="shared" si="3"/>
        <v>656.0799999999999</v>
      </c>
      <c r="O20" s="2">
        <v>0</v>
      </c>
      <c r="P20" s="2">
        <f t="shared" si="4"/>
        <v>-656.0799999999999</v>
      </c>
    </row>
    <row r="21" spans="1:16" ht="9.75">
      <c r="A21" s="2" t="s">
        <v>31</v>
      </c>
      <c r="B21" s="2">
        <v>307.78</v>
      </c>
      <c r="D21" s="2">
        <v>1218.06</v>
      </c>
      <c r="E21" s="2">
        <v>1478.08</v>
      </c>
      <c r="H21" s="2">
        <v>433.57</v>
      </c>
      <c r="J21" s="2">
        <v>703.99</v>
      </c>
      <c r="L21" s="2">
        <v>2648.08</v>
      </c>
      <c r="M21" s="2">
        <v>4115.02</v>
      </c>
      <c r="N21" s="2">
        <f t="shared" si="3"/>
        <v>10904.580000000002</v>
      </c>
      <c r="O21" s="2">
        <v>8000</v>
      </c>
      <c r="P21" s="2">
        <f t="shared" si="4"/>
        <v>-2904.5800000000017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N23" s="2">
        <f t="shared" si="3"/>
        <v>0</v>
      </c>
      <c r="O23" s="2">
        <v>0</v>
      </c>
      <c r="P23" s="2">
        <f t="shared" si="4"/>
        <v>0</v>
      </c>
    </row>
    <row r="24" spans="1:16" ht="9.75">
      <c r="A24" s="15" t="s">
        <v>35</v>
      </c>
      <c r="B24" s="17">
        <f>SUM(B15:B23)</f>
        <v>606.78</v>
      </c>
      <c r="C24" s="17">
        <f aca="true" t="shared" si="5" ref="C24:J24">SUM(C15:C23)</f>
        <v>367</v>
      </c>
      <c r="D24" s="17">
        <f t="shared" si="5"/>
        <v>1575.1399999999999</v>
      </c>
      <c r="E24" s="17">
        <f t="shared" si="5"/>
        <v>1601.07</v>
      </c>
      <c r="F24" s="17">
        <f t="shared" si="5"/>
        <v>166</v>
      </c>
      <c r="G24" s="17">
        <f t="shared" si="5"/>
        <v>0</v>
      </c>
      <c r="H24" s="17">
        <f t="shared" si="5"/>
        <v>794.5699999999999</v>
      </c>
      <c r="I24" s="17">
        <f t="shared" si="5"/>
        <v>0</v>
      </c>
      <c r="J24" s="17">
        <f t="shared" si="5"/>
        <v>1527.99</v>
      </c>
      <c r="K24" s="17">
        <f>SUM(K15:K23)</f>
        <v>0</v>
      </c>
      <c r="L24" s="17">
        <f>SUM(L15:L23)</f>
        <v>2648.08</v>
      </c>
      <c r="M24" s="17">
        <f>SUM(M15:M23)</f>
        <v>6915.02</v>
      </c>
      <c r="N24" s="17">
        <f>SUM(B24:M24)</f>
        <v>16201.65</v>
      </c>
      <c r="O24" s="17">
        <f>SUM(O15:O23)</f>
        <v>13800</v>
      </c>
      <c r="P24" s="18">
        <f t="shared" si="4"/>
        <v>-2401.6499999999996</v>
      </c>
    </row>
    <row r="26" spans="1:14" ht="9.75">
      <c r="A26" s="1" t="s">
        <v>36</v>
      </c>
      <c r="B26" s="4">
        <f>+B4+B12-B24</f>
        <v>10419.789999999999</v>
      </c>
      <c r="C26" s="4">
        <f aca="true" t="shared" si="6" ref="C26:M26">+C4+C12-C24</f>
        <v>10053.580000000002</v>
      </c>
      <c r="D26" s="4">
        <f t="shared" si="6"/>
        <v>14154.630000000001</v>
      </c>
      <c r="E26" s="4">
        <f t="shared" si="6"/>
        <v>14819.779999999999</v>
      </c>
      <c r="F26" s="4">
        <f t="shared" si="6"/>
        <v>15692.09</v>
      </c>
      <c r="G26" s="4">
        <f t="shared" si="6"/>
        <v>16383.41</v>
      </c>
      <c r="H26" s="4">
        <f t="shared" si="6"/>
        <v>15950.240000000002</v>
      </c>
      <c r="I26" s="4">
        <f t="shared" si="6"/>
        <v>15951.61</v>
      </c>
      <c r="J26" s="4">
        <f t="shared" si="6"/>
        <v>14805.94</v>
      </c>
      <c r="K26" s="4">
        <f>+K4+K12-K24</f>
        <v>15172.220000000001</v>
      </c>
      <c r="L26" s="4">
        <f>+L4+L12-L24</f>
        <v>13925.37</v>
      </c>
      <c r="M26" s="4">
        <f t="shared" si="6"/>
        <v>8166.16</v>
      </c>
      <c r="N26" s="2">
        <f>N12-N24</f>
        <v>-2859.4799999999996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10718.79</v>
      </c>
      <c r="C28" s="2">
        <v>10053.58</v>
      </c>
      <c r="D28" s="2">
        <v>14154.63</v>
      </c>
      <c r="E28" s="2">
        <v>15403.52</v>
      </c>
      <c r="F28" s="2">
        <v>15858.09</v>
      </c>
      <c r="G28" s="2">
        <v>16549.41</v>
      </c>
      <c r="H28" s="2">
        <v>16477.24</v>
      </c>
      <c r="I28" s="2">
        <v>15951.61</v>
      </c>
      <c r="J28" s="1">
        <v>15629.94</v>
      </c>
      <c r="K28" s="1">
        <v>15172.22</v>
      </c>
      <c r="L28" s="1">
        <v>13925.37</v>
      </c>
      <c r="M28" s="19">
        <v>8166.16</v>
      </c>
    </row>
    <row r="29" spans="1:10" ht="9.75">
      <c r="A29" s="2" t="s">
        <v>38</v>
      </c>
      <c r="B29" s="2">
        <v>-299</v>
      </c>
      <c r="E29" s="2">
        <v>-583.74</v>
      </c>
      <c r="F29" s="2">
        <v>-166</v>
      </c>
      <c r="G29" s="2">
        <v>-166</v>
      </c>
      <c r="H29" s="2">
        <v>-527</v>
      </c>
      <c r="J29" s="2">
        <v>-824</v>
      </c>
    </row>
    <row r="30" ht="9.75">
      <c r="A30" s="2" t="s">
        <v>39</v>
      </c>
    </row>
    <row r="31" spans="1:13" s="1" customFormat="1" ht="9.75">
      <c r="A31" s="20" t="s">
        <v>37</v>
      </c>
      <c r="B31" s="14">
        <f>SUM(B28:B30)</f>
        <v>10419.79</v>
      </c>
      <c r="C31" s="14">
        <f aca="true" t="shared" si="7" ref="C31:M31">SUM(C28:C30)</f>
        <v>10053.58</v>
      </c>
      <c r="D31" s="14">
        <f t="shared" si="7"/>
        <v>14154.63</v>
      </c>
      <c r="E31" s="14">
        <f t="shared" si="7"/>
        <v>14819.78</v>
      </c>
      <c r="F31" s="14">
        <f t="shared" si="7"/>
        <v>15692.09</v>
      </c>
      <c r="G31" s="14">
        <f t="shared" si="7"/>
        <v>16383.41</v>
      </c>
      <c r="H31" s="14">
        <f t="shared" si="7"/>
        <v>15950.240000000002</v>
      </c>
      <c r="I31" s="14">
        <f t="shared" si="7"/>
        <v>15951.61</v>
      </c>
      <c r="J31" s="14">
        <f t="shared" si="7"/>
        <v>14805.94</v>
      </c>
      <c r="K31" s="14">
        <f t="shared" si="7"/>
        <v>15172.22</v>
      </c>
      <c r="L31" s="14">
        <f t="shared" si="7"/>
        <v>13925.37</v>
      </c>
      <c r="M31" s="14">
        <f t="shared" si="7"/>
        <v>8166.16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48</v>
      </c>
      <c r="B35" s="2">
        <v>236</v>
      </c>
      <c r="C35" s="9">
        <v>600</v>
      </c>
      <c r="E35" s="8"/>
      <c r="F35" s="9"/>
    </row>
    <row r="36" spans="1:6" ht="9.75">
      <c r="A36" s="2" t="s">
        <v>72</v>
      </c>
      <c r="B36" s="2">
        <v>237</v>
      </c>
      <c r="C36" s="9">
        <v>600</v>
      </c>
      <c r="E36" s="8"/>
      <c r="F36" s="9"/>
    </row>
    <row r="37" spans="1:6" ht="9.75">
      <c r="A37" s="8" t="s">
        <v>73</v>
      </c>
      <c r="B37" s="2">
        <v>238</v>
      </c>
      <c r="C37" s="9">
        <v>694.04</v>
      </c>
      <c r="E37" s="8"/>
      <c r="F37" s="9"/>
    </row>
    <row r="38" spans="1:6" ht="9.75">
      <c r="A38" s="8" t="s">
        <v>68</v>
      </c>
      <c r="B38" s="2">
        <v>239</v>
      </c>
      <c r="C38" s="9">
        <v>600</v>
      </c>
      <c r="E38" s="8"/>
      <c r="F38" s="9"/>
    </row>
    <row r="39" spans="1:9" ht="9.75">
      <c r="A39" s="8" t="s">
        <v>74</v>
      </c>
      <c r="B39" s="2">
        <v>240</v>
      </c>
      <c r="C39" s="9">
        <v>400</v>
      </c>
      <c r="E39" s="8"/>
      <c r="F39" s="9"/>
      <c r="I39" s="2" t="s">
        <v>44</v>
      </c>
    </row>
    <row r="40" spans="1:6" ht="9.75">
      <c r="A40" s="8" t="s">
        <v>75</v>
      </c>
      <c r="B40" s="2">
        <v>241</v>
      </c>
      <c r="C40" s="9">
        <v>493</v>
      </c>
      <c r="E40" s="8"/>
      <c r="F40" s="9"/>
    </row>
    <row r="41" spans="1:9" ht="19.5">
      <c r="A41" s="8" t="s">
        <v>77</v>
      </c>
      <c r="B41" s="2">
        <v>242</v>
      </c>
      <c r="C41" s="9">
        <v>59.88</v>
      </c>
      <c r="E41" s="8"/>
      <c r="F41" s="9"/>
      <c r="I41" s="5" t="s">
        <v>45</v>
      </c>
    </row>
    <row r="42" spans="1:9" ht="9.75">
      <c r="A42" s="8" t="s">
        <v>76</v>
      </c>
      <c r="B42" s="13">
        <v>243</v>
      </c>
      <c r="C42" s="9">
        <v>133</v>
      </c>
      <c r="E42" s="8"/>
      <c r="F42" s="9"/>
      <c r="I42" s="2" t="s">
        <v>45</v>
      </c>
    </row>
    <row r="43" spans="1:9" ht="9.75">
      <c r="A43" s="10" t="s">
        <v>78</v>
      </c>
      <c r="B43" s="14">
        <v>244</v>
      </c>
      <c r="C43" s="11">
        <v>441</v>
      </c>
      <c r="E43" s="10"/>
      <c r="F43" s="11">
        <f>SUM(F35:F42)</f>
        <v>0</v>
      </c>
      <c r="I43" s="2" t="s">
        <v>46</v>
      </c>
    </row>
    <row r="44" spans="1:3" ht="9.75">
      <c r="A44" s="2" t="s">
        <v>60</v>
      </c>
      <c r="B44" s="2">
        <v>245</v>
      </c>
      <c r="C44" s="2">
        <v>2894.1</v>
      </c>
    </row>
    <row r="45" ht="9.75">
      <c r="C45" s="2">
        <f>SUM(C35:C44)</f>
        <v>6915.02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120" zoomScaleNormal="120" zoomScalePageLayoutView="0" workbookViewId="0" topLeftCell="A1">
      <selection activeCell="D19" sqref="D19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65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11680.84</v>
      </c>
      <c r="C4" s="2">
        <v>11698.29</v>
      </c>
      <c r="D4" s="2">
        <v>15119.29</v>
      </c>
      <c r="E4" s="2">
        <v>14483.43</v>
      </c>
      <c r="F4" s="2">
        <v>13736.03</v>
      </c>
      <c r="G4" s="2">
        <v>16763.72</v>
      </c>
      <c r="H4" s="2">
        <v>18185.12</v>
      </c>
      <c r="I4" s="2">
        <v>18067.26</v>
      </c>
      <c r="J4" s="2">
        <v>18068.81</v>
      </c>
      <c r="K4" s="2">
        <v>18674.79</v>
      </c>
      <c r="L4" s="2">
        <v>16898.07</v>
      </c>
      <c r="M4" s="2">
        <v>16106.74</v>
      </c>
    </row>
    <row r="5" spans="1:2" ht="9.75">
      <c r="A5" s="2" t="s">
        <v>17</v>
      </c>
      <c r="B5" s="4"/>
    </row>
    <row r="6" spans="1:16" ht="9.75">
      <c r="A6" s="2" t="s">
        <v>18</v>
      </c>
      <c r="C6" s="2">
        <v>3490</v>
      </c>
      <c r="F6" s="2">
        <v>255</v>
      </c>
      <c r="G6" s="2">
        <v>1475</v>
      </c>
      <c r="N6" s="2">
        <f aca="true" t="shared" si="0" ref="N6:N11">SUM(B6:M6)</f>
        <v>5220</v>
      </c>
      <c r="O6" s="2">
        <v>4500</v>
      </c>
      <c r="P6" s="2">
        <f aca="true" t="shared" si="1" ref="P6:P11">+N6-O6</f>
        <v>720</v>
      </c>
    </row>
    <row r="7" spans="1:16" ht="9.75">
      <c r="A7" s="2" t="s">
        <v>19</v>
      </c>
      <c r="B7" s="2">
        <v>395</v>
      </c>
      <c r="D7" s="2">
        <v>215</v>
      </c>
      <c r="E7" s="2">
        <v>0</v>
      </c>
      <c r="F7" s="2">
        <v>2835</v>
      </c>
      <c r="G7" s="2">
        <v>0</v>
      </c>
      <c r="J7" s="2">
        <v>730</v>
      </c>
      <c r="K7" s="2">
        <v>590</v>
      </c>
      <c r="M7" s="2">
        <v>1535</v>
      </c>
      <c r="N7" s="2">
        <f t="shared" si="0"/>
        <v>6300</v>
      </c>
      <c r="O7" s="2">
        <v>8375</v>
      </c>
      <c r="P7" s="2">
        <f t="shared" si="1"/>
        <v>-2075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100</v>
      </c>
      <c r="P9" s="2">
        <f t="shared" si="1"/>
        <v>-100</v>
      </c>
    </row>
    <row r="10" spans="1:16" ht="9.75">
      <c r="A10" s="2" t="s">
        <v>22</v>
      </c>
      <c r="B10" s="2">
        <v>0.99</v>
      </c>
      <c r="C10" s="2">
        <v>0.9</v>
      </c>
      <c r="D10" s="2">
        <v>1.26</v>
      </c>
      <c r="E10" s="2">
        <v>1.16</v>
      </c>
      <c r="F10" s="2">
        <v>1.39</v>
      </c>
      <c r="G10" s="2">
        <v>1.48</v>
      </c>
      <c r="H10" s="2">
        <v>1.54</v>
      </c>
      <c r="I10" s="2">
        <v>1.55</v>
      </c>
      <c r="J10" s="2">
        <v>1.54</v>
      </c>
      <c r="K10" s="2">
        <v>1.6</v>
      </c>
      <c r="L10" s="2">
        <v>1.39</v>
      </c>
      <c r="M10" s="2">
        <v>1.07</v>
      </c>
      <c r="N10" s="2">
        <f t="shared" si="0"/>
        <v>15.87</v>
      </c>
      <c r="O10" s="2">
        <v>25</v>
      </c>
      <c r="P10" s="2">
        <f t="shared" si="1"/>
        <v>-9.13</v>
      </c>
    </row>
    <row r="11" spans="1:16" ht="9.75">
      <c r="A11" s="2" t="s">
        <v>23</v>
      </c>
      <c r="N11" s="2">
        <f t="shared" si="0"/>
        <v>0</v>
      </c>
      <c r="O11" s="2">
        <v>0</v>
      </c>
      <c r="P11" s="2">
        <f t="shared" si="1"/>
        <v>0</v>
      </c>
    </row>
    <row r="12" spans="1:16" ht="9.75">
      <c r="A12" s="15" t="s">
        <v>24</v>
      </c>
      <c r="B12" s="16">
        <f>SUM(B5:B11)</f>
        <v>395.99</v>
      </c>
      <c r="C12" s="17">
        <f aca="true" t="shared" si="2" ref="C12:L12">SUM(C5:C11)</f>
        <v>3490.9</v>
      </c>
      <c r="D12" s="17">
        <f t="shared" si="2"/>
        <v>216.26</v>
      </c>
      <c r="E12" s="17">
        <f t="shared" si="2"/>
        <v>1.16</v>
      </c>
      <c r="F12" s="17">
        <f t="shared" si="2"/>
        <v>3091.39</v>
      </c>
      <c r="G12" s="17">
        <f t="shared" si="2"/>
        <v>1476.48</v>
      </c>
      <c r="H12" s="17">
        <f t="shared" si="2"/>
        <v>1.54</v>
      </c>
      <c r="I12" s="17">
        <f t="shared" si="2"/>
        <v>1.55</v>
      </c>
      <c r="J12" s="17">
        <f t="shared" si="2"/>
        <v>731.54</v>
      </c>
      <c r="K12" s="17">
        <f t="shared" si="2"/>
        <v>591.6</v>
      </c>
      <c r="L12" s="17">
        <f t="shared" si="2"/>
        <v>1.39</v>
      </c>
      <c r="M12" s="17">
        <f>SUM(M5:M11)</f>
        <v>1536.07</v>
      </c>
      <c r="N12" s="17">
        <f>SUM(N5:N11)</f>
        <v>11535.87</v>
      </c>
      <c r="O12" s="17">
        <f>SUM(O5:O11)</f>
        <v>13000</v>
      </c>
      <c r="P12" s="18">
        <f>SUM(P5:P11)</f>
        <v>-1464.13</v>
      </c>
    </row>
    <row r="14" ht="9.75">
      <c r="A14" s="1" t="s">
        <v>25</v>
      </c>
    </row>
    <row r="15" spans="1:16" ht="9.75">
      <c r="A15" s="2" t="s">
        <v>32</v>
      </c>
      <c r="F15" s="2">
        <v>10.31</v>
      </c>
      <c r="J15" s="2">
        <v>125.56</v>
      </c>
      <c r="L15" s="2">
        <v>792.72</v>
      </c>
      <c r="N15" s="2">
        <f>SUM(B15:M15)</f>
        <v>928.59</v>
      </c>
      <c r="O15" s="2">
        <v>300</v>
      </c>
      <c r="P15" s="2">
        <f>+O15-N15</f>
        <v>-628.59</v>
      </c>
    </row>
    <row r="16" spans="1:16" ht="9.75">
      <c r="A16" s="2" t="s">
        <v>26</v>
      </c>
      <c r="N16" s="2">
        <f aca="true" t="shared" si="3" ref="N16:N23">SUM(B16:M16)</f>
        <v>0</v>
      </c>
      <c r="O16" s="2">
        <v>500</v>
      </c>
      <c r="P16" s="2">
        <f aca="true" t="shared" si="4" ref="P16:P24">+O16-N16</f>
        <v>500</v>
      </c>
    </row>
    <row r="17" spans="1:16" ht="9.75">
      <c r="A17" s="2" t="s">
        <v>27</v>
      </c>
      <c r="C17" s="2">
        <v>69.9</v>
      </c>
      <c r="E17" s="2">
        <v>69.9</v>
      </c>
      <c r="F17" s="2">
        <v>53.39</v>
      </c>
      <c r="G17" s="2">
        <v>55.08</v>
      </c>
      <c r="H17" s="2">
        <v>119.4</v>
      </c>
      <c r="K17" s="2">
        <v>100</v>
      </c>
      <c r="N17" s="2">
        <f t="shared" si="3"/>
        <v>467.66999999999996</v>
      </c>
      <c r="O17" s="2">
        <v>800</v>
      </c>
      <c r="P17" s="2">
        <f t="shared" si="4"/>
        <v>332.33000000000004</v>
      </c>
    </row>
    <row r="18" spans="1:16" ht="9.75">
      <c r="A18" s="2" t="s">
        <v>28</v>
      </c>
      <c r="M18" s="2">
        <v>2400</v>
      </c>
      <c r="N18" s="2">
        <f t="shared" si="3"/>
        <v>2400</v>
      </c>
      <c r="O18" s="2">
        <v>2400</v>
      </c>
      <c r="P18" s="2">
        <f t="shared" si="4"/>
        <v>0</v>
      </c>
    </row>
    <row r="19" spans="1:16" ht="9.75">
      <c r="A19" s="2" t="s">
        <v>29</v>
      </c>
      <c r="N19" s="2">
        <f t="shared" si="3"/>
        <v>0</v>
      </c>
      <c r="O19" s="2">
        <v>700</v>
      </c>
      <c r="P19" s="2">
        <f t="shared" si="4"/>
        <v>700</v>
      </c>
    </row>
    <row r="20" spans="1:16" ht="9.75">
      <c r="A20" s="2" t="s">
        <v>30</v>
      </c>
      <c r="N20" s="2">
        <f t="shared" si="3"/>
        <v>0</v>
      </c>
      <c r="O20" s="2">
        <v>0</v>
      </c>
      <c r="P20" s="2">
        <f t="shared" si="4"/>
        <v>0</v>
      </c>
    </row>
    <row r="21" spans="1:16" ht="9.75">
      <c r="A21" s="2" t="s">
        <v>31</v>
      </c>
      <c r="B21" s="2">
        <v>378.54</v>
      </c>
      <c r="D21" s="2">
        <v>852.12</v>
      </c>
      <c r="E21" s="2">
        <v>678.66</v>
      </c>
      <c r="K21" s="2">
        <v>2268.32</v>
      </c>
      <c r="M21" s="2">
        <v>4217.17</v>
      </c>
      <c r="N21" s="2">
        <f t="shared" si="3"/>
        <v>8394.810000000001</v>
      </c>
      <c r="O21" s="2">
        <v>8000</v>
      </c>
      <c r="P21" s="2">
        <f t="shared" si="4"/>
        <v>-394.8100000000013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N23" s="2">
        <f t="shared" si="3"/>
        <v>0</v>
      </c>
      <c r="O23" s="2">
        <v>0</v>
      </c>
      <c r="P23" s="2">
        <f t="shared" si="4"/>
        <v>0</v>
      </c>
    </row>
    <row r="24" spans="1:16" ht="9.75">
      <c r="A24" s="15" t="s">
        <v>35</v>
      </c>
      <c r="B24" s="17">
        <f>SUM(B15:B23)</f>
        <v>378.54</v>
      </c>
      <c r="C24" s="17">
        <f aca="true" t="shared" si="5" ref="C24:J24">SUM(C15:C23)</f>
        <v>69.9</v>
      </c>
      <c r="D24" s="17">
        <f t="shared" si="5"/>
        <v>852.12</v>
      </c>
      <c r="E24" s="17">
        <f t="shared" si="5"/>
        <v>748.56</v>
      </c>
      <c r="F24" s="17">
        <f t="shared" si="5"/>
        <v>63.7</v>
      </c>
      <c r="G24" s="17">
        <f t="shared" si="5"/>
        <v>55.08</v>
      </c>
      <c r="H24" s="17">
        <f t="shared" si="5"/>
        <v>119.4</v>
      </c>
      <c r="I24" s="17">
        <f t="shared" si="5"/>
        <v>0</v>
      </c>
      <c r="J24" s="17">
        <f t="shared" si="5"/>
        <v>125.56</v>
      </c>
      <c r="K24" s="17">
        <f>SUM(K15:K23)</f>
        <v>2368.32</v>
      </c>
      <c r="L24" s="17">
        <f>SUM(L15:L23)</f>
        <v>792.72</v>
      </c>
      <c r="M24" s="17">
        <f>SUM(M15:M23)</f>
        <v>6617.17</v>
      </c>
      <c r="N24" s="17">
        <f>SUM(B24:M24)</f>
        <v>12191.07</v>
      </c>
      <c r="O24" s="17">
        <f>SUM(O15:O23)</f>
        <v>13000</v>
      </c>
      <c r="P24" s="18">
        <f t="shared" si="4"/>
        <v>808.9300000000003</v>
      </c>
    </row>
    <row r="26" spans="1:13" ht="9.75">
      <c r="A26" s="1" t="s">
        <v>36</v>
      </c>
      <c r="B26" s="4">
        <f>+B4+B12-B24</f>
        <v>11698.289999999999</v>
      </c>
      <c r="C26" s="4">
        <f aca="true" t="shared" si="6" ref="C26:M26">+C4+C12-C24</f>
        <v>15119.29</v>
      </c>
      <c r="D26" s="4">
        <f t="shared" si="6"/>
        <v>14483.43</v>
      </c>
      <c r="E26" s="4">
        <f t="shared" si="6"/>
        <v>13736.03</v>
      </c>
      <c r="F26" s="4">
        <f t="shared" si="6"/>
        <v>16763.72</v>
      </c>
      <c r="G26" s="4">
        <f t="shared" si="6"/>
        <v>18185.12</v>
      </c>
      <c r="H26" s="4">
        <f t="shared" si="6"/>
        <v>18067.26</v>
      </c>
      <c r="I26" s="4">
        <f t="shared" si="6"/>
        <v>18068.809999999998</v>
      </c>
      <c r="J26" s="4">
        <f t="shared" si="6"/>
        <v>18674.79</v>
      </c>
      <c r="K26" s="4">
        <f>+K4+K12-K24</f>
        <v>16898.07</v>
      </c>
      <c r="L26" s="4">
        <f>+L4+L12-L24</f>
        <v>16106.74</v>
      </c>
      <c r="M26" s="4">
        <f t="shared" si="6"/>
        <v>11025.640000000001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11698.29</v>
      </c>
      <c r="C28" s="2">
        <v>15119.29</v>
      </c>
      <c r="D28" s="2">
        <v>14483.43</v>
      </c>
      <c r="E28" s="2">
        <v>13736.03</v>
      </c>
      <c r="F28" s="2">
        <v>16763.72</v>
      </c>
      <c r="G28" s="2">
        <v>18185.12</v>
      </c>
      <c r="H28" s="1">
        <v>18186.66</v>
      </c>
      <c r="I28" s="1">
        <v>18188.21</v>
      </c>
      <c r="J28" s="1">
        <v>18919.75</v>
      </c>
      <c r="K28" s="1">
        <v>17123.63</v>
      </c>
      <c r="L28" s="1">
        <v>16818.3</v>
      </c>
      <c r="M28" s="19">
        <v>11025.64</v>
      </c>
    </row>
    <row r="29" spans="1:12" ht="9.75">
      <c r="A29" s="2" t="s">
        <v>38</v>
      </c>
      <c r="H29" s="2">
        <v>-119.4</v>
      </c>
      <c r="I29" s="2">
        <v>-119.4</v>
      </c>
      <c r="J29" s="2">
        <v>-244.96</v>
      </c>
      <c r="K29" s="2">
        <v>-225.56</v>
      </c>
      <c r="L29" s="2">
        <v>-711.56</v>
      </c>
    </row>
    <row r="30" ht="9.75">
      <c r="A30" s="2" t="s">
        <v>39</v>
      </c>
    </row>
    <row r="31" spans="1:13" s="1" customFormat="1" ht="9.75">
      <c r="A31" s="20" t="s">
        <v>37</v>
      </c>
      <c r="B31" s="14">
        <f>SUM(B28:B30)</f>
        <v>11698.29</v>
      </c>
      <c r="C31" s="14">
        <f aca="true" t="shared" si="7" ref="C31:M31">SUM(C28:C30)</f>
        <v>15119.29</v>
      </c>
      <c r="D31" s="14">
        <f t="shared" si="7"/>
        <v>14483.43</v>
      </c>
      <c r="E31" s="14">
        <f t="shared" si="7"/>
        <v>13736.03</v>
      </c>
      <c r="F31" s="14">
        <f t="shared" si="7"/>
        <v>16763.72</v>
      </c>
      <c r="G31" s="14">
        <f t="shared" si="7"/>
        <v>18185.12</v>
      </c>
      <c r="H31" s="14">
        <f t="shared" si="7"/>
        <v>18067.26</v>
      </c>
      <c r="I31" s="14">
        <f t="shared" si="7"/>
        <v>18068.809999999998</v>
      </c>
      <c r="J31" s="14">
        <f t="shared" si="7"/>
        <v>18674.79</v>
      </c>
      <c r="K31" s="14">
        <f t="shared" si="7"/>
        <v>16898.07</v>
      </c>
      <c r="L31" s="14">
        <f t="shared" si="7"/>
        <v>16106.74</v>
      </c>
      <c r="M31" s="14">
        <f t="shared" si="7"/>
        <v>11025.64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66</v>
      </c>
      <c r="B35" s="2">
        <v>212</v>
      </c>
      <c r="C35" s="9">
        <v>600</v>
      </c>
      <c r="E35" s="8"/>
      <c r="F35" s="9"/>
    </row>
    <row r="36" spans="1:6" ht="9.75">
      <c r="A36" s="2" t="s">
        <v>67</v>
      </c>
      <c r="B36" s="2">
        <v>213</v>
      </c>
      <c r="C36" s="9">
        <v>1014</v>
      </c>
      <c r="E36" s="8"/>
      <c r="F36" s="9"/>
    </row>
    <row r="37" spans="1:6" ht="9.75">
      <c r="A37" s="8" t="s">
        <v>69</v>
      </c>
      <c r="B37" s="13">
        <v>214</v>
      </c>
      <c r="C37" s="9">
        <v>600</v>
      </c>
      <c r="E37" s="8"/>
      <c r="F37" s="9"/>
    </row>
    <row r="38" spans="1:6" ht="9.75">
      <c r="A38" s="8" t="s">
        <v>68</v>
      </c>
      <c r="B38" s="13">
        <v>215</v>
      </c>
      <c r="C38" s="9">
        <v>600</v>
      </c>
      <c r="E38" s="8"/>
      <c r="F38" s="9"/>
    </row>
    <row r="39" spans="1:9" ht="9.75">
      <c r="A39" s="8" t="s">
        <v>61</v>
      </c>
      <c r="B39" s="13">
        <v>216</v>
      </c>
      <c r="C39" s="9">
        <v>367.5</v>
      </c>
      <c r="E39" s="8"/>
      <c r="F39" s="9"/>
      <c r="I39" s="2" t="s">
        <v>44</v>
      </c>
    </row>
    <row r="40" spans="1:6" ht="9.75">
      <c r="A40" s="8" t="s">
        <v>60</v>
      </c>
      <c r="B40" s="13">
        <v>217</v>
      </c>
      <c r="C40" s="9">
        <v>3248.46</v>
      </c>
      <c r="E40" s="8"/>
      <c r="F40" s="9"/>
    </row>
    <row r="41" spans="1:9" ht="19.5">
      <c r="A41" s="8" t="s">
        <v>70</v>
      </c>
      <c r="B41" s="13">
        <v>218</v>
      </c>
      <c r="C41" s="9">
        <v>187.21</v>
      </c>
      <c r="E41" s="8"/>
      <c r="F41" s="9"/>
      <c r="I41" s="5" t="s">
        <v>45</v>
      </c>
    </row>
    <row r="42" spans="1:9" ht="9.75">
      <c r="A42" s="8"/>
      <c r="B42" s="13"/>
      <c r="C42" s="9"/>
      <c r="E42" s="8"/>
      <c r="F42" s="9"/>
      <c r="I42" s="2" t="s">
        <v>45</v>
      </c>
    </row>
    <row r="43" spans="1:9" ht="9.75">
      <c r="A43" s="10" t="s">
        <v>43</v>
      </c>
      <c r="B43" s="14"/>
      <c r="C43" s="11">
        <f>SUM(C35:C42)</f>
        <v>6617.17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38" right="0.35" top="1" bottom="0.8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22" sqref="B22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62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10805.3</v>
      </c>
      <c r="C4" s="2">
        <v>12006.23</v>
      </c>
      <c r="D4" s="2">
        <v>14097.22</v>
      </c>
      <c r="E4" s="2">
        <v>14996.8</v>
      </c>
      <c r="F4" s="2">
        <v>15577.18</v>
      </c>
      <c r="G4" s="2">
        <v>16682.42</v>
      </c>
      <c r="H4" s="2">
        <v>18184.86</v>
      </c>
      <c r="I4" s="2">
        <v>17745.58</v>
      </c>
      <c r="J4" s="2">
        <v>18392.11</v>
      </c>
      <c r="K4" s="2">
        <v>18393.62</v>
      </c>
      <c r="L4" s="2">
        <v>16727.41</v>
      </c>
      <c r="M4" s="2">
        <v>16664.78</v>
      </c>
    </row>
    <row r="5" spans="1:7" ht="9.75">
      <c r="A5" s="2" t="s">
        <v>17</v>
      </c>
      <c r="B5" s="4"/>
      <c r="G5" s="2">
        <v>321</v>
      </c>
    </row>
    <row r="6" spans="1:16" ht="9.75">
      <c r="A6" s="2" t="s">
        <v>18</v>
      </c>
      <c r="C6" s="2">
        <v>1675</v>
      </c>
      <c r="D6" s="2">
        <v>1705</v>
      </c>
      <c r="E6" s="2">
        <v>1200</v>
      </c>
      <c r="F6" s="2">
        <v>220</v>
      </c>
      <c r="M6" s="2">
        <v>55</v>
      </c>
      <c r="N6" s="2">
        <f aca="true" t="shared" si="0" ref="N6:N11">SUM(B6:M6)</f>
        <v>4855</v>
      </c>
      <c r="O6" s="2">
        <v>4000</v>
      </c>
      <c r="P6" s="2">
        <f aca="true" t="shared" si="1" ref="P6:P11">+N6-O6</f>
        <v>855</v>
      </c>
    </row>
    <row r="7" spans="1:16" ht="9.75">
      <c r="A7" s="2" t="s">
        <v>19</v>
      </c>
      <c r="B7" s="2">
        <v>1600</v>
      </c>
      <c r="C7" s="2">
        <v>415</v>
      </c>
      <c r="E7" s="2">
        <v>940</v>
      </c>
      <c r="F7" s="2">
        <v>1742</v>
      </c>
      <c r="G7" s="2">
        <v>1180</v>
      </c>
      <c r="I7" s="2">
        <v>645</v>
      </c>
      <c r="K7" s="2">
        <v>165</v>
      </c>
      <c r="M7" s="2">
        <v>910</v>
      </c>
      <c r="N7" s="2">
        <f t="shared" si="0"/>
        <v>7597</v>
      </c>
      <c r="O7" s="2">
        <v>8775</v>
      </c>
      <c r="P7" s="2">
        <f t="shared" si="1"/>
        <v>-1178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100</v>
      </c>
      <c r="P9" s="2">
        <f t="shared" si="1"/>
        <v>-100</v>
      </c>
    </row>
    <row r="10" spans="1:16" ht="9.75">
      <c r="A10" s="2" t="s">
        <v>22</v>
      </c>
      <c r="B10" s="2">
        <v>1.02</v>
      </c>
      <c r="C10" s="2">
        <v>0.99</v>
      </c>
      <c r="D10" s="2">
        <v>1.28</v>
      </c>
      <c r="E10" s="2">
        <v>1.34</v>
      </c>
      <c r="F10" s="2">
        <v>1.42</v>
      </c>
      <c r="G10" s="2">
        <v>1.44</v>
      </c>
      <c r="H10" s="2">
        <v>1.52</v>
      </c>
      <c r="I10" s="2">
        <v>1.53</v>
      </c>
      <c r="J10" s="2">
        <v>1.51</v>
      </c>
      <c r="K10" s="2">
        <v>1.54</v>
      </c>
      <c r="L10" s="2">
        <v>1.37</v>
      </c>
      <c r="M10" s="2">
        <v>1.21</v>
      </c>
      <c r="N10" s="2">
        <f t="shared" si="0"/>
        <v>16.17</v>
      </c>
      <c r="O10" s="2">
        <v>25</v>
      </c>
      <c r="P10" s="2">
        <f t="shared" si="1"/>
        <v>-8.829999999999998</v>
      </c>
    </row>
    <row r="11" spans="1:16" ht="9.75">
      <c r="A11" s="2" t="s">
        <v>23</v>
      </c>
      <c r="N11" s="2">
        <f t="shared" si="0"/>
        <v>0</v>
      </c>
      <c r="O11" s="2">
        <v>100</v>
      </c>
      <c r="P11" s="2">
        <f t="shared" si="1"/>
        <v>-100</v>
      </c>
    </row>
    <row r="12" spans="1:16" ht="9.75">
      <c r="A12" s="15" t="s">
        <v>24</v>
      </c>
      <c r="B12" s="16">
        <f>SUM(B5:B11)</f>
        <v>1601.02</v>
      </c>
      <c r="C12" s="17">
        <f aca="true" t="shared" si="2" ref="C12:L12">SUM(C5:C11)</f>
        <v>2090.99</v>
      </c>
      <c r="D12" s="17">
        <f t="shared" si="2"/>
        <v>1706.28</v>
      </c>
      <c r="E12" s="17">
        <f t="shared" si="2"/>
        <v>2141.34</v>
      </c>
      <c r="F12" s="17">
        <f t="shared" si="2"/>
        <v>1963.42</v>
      </c>
      <c r="G12" s="17">
        <f t="shared" si="2"/>
        <v>1502.44</v>
      </c>
      <c r="H12" s="17">
        <f t="shared" si="2"/>
        <v>1.52</v>
      </c>
      <c r="I12" s="17">
        <f t="shared" si="2"/>
        <v>646.53</v>
      </c>
      <c r="J12" s="17">
        <f t="shared" si="2"/>
        <v>1.51</v>
      </c>
      <c r="K12" s="17">
        <f t="shared" si="2"/>
        <v>166.54</v>
      </c>
      <c r="L12" s="17">
        <f t="shared" si="2"/>
        <v>1.37</v>
      </c>
      <c r="M12" s="17">
        <f>SUM(M5:M11)</f>
        <v>966.21</v>
      </c>
      <c r="N12" s="17">
        <f>SUM(N5:N11)</f>
        <v>12468.17</v>
      </c>
      <c r="O12" s="17">
        <f>SUM(O5:O11)</f>
        <v>13000</v>
      </c>
      <c r="P12" s="18">
        <f>SUM(P5:P11)</f>
        <v>-531.8299999999999</v>
      </c>
    </row>
    <row r="14" ht="9.75">
      <c r="A14" s="1" t="s">
        <v>25</v>
      </c>
    </row>
    <row r="15" spans="1:16" ht="9.75">
      <c r="A15" s="2" t="s">
        <v>32</v>
      </c>
      <c r="B15" s="2">
        <v>66.85</v>
      </c>
      <c r="L15" s="2">
        <v>64</v>
      </c>
      <c r="N15" s="2">
        <f>SUM(B15:M15)</f>
        <v>130.85</v>
      </c>
      <c r="O15" s="2">
        <v>800</v>
      </c>
      <c r="P15" s="2">
        <f>+O15-N15</f>
        <v>669.15</v>
      </c>
    </row>
    <row r="16" spans="1:16" ht="9.75">
      <c r="A16" s="2" t="s">
        <v>26</v>
      </c>
      <c r="M16" s="2">
        <v>94</v>
      </c>
      <c r="N16" s="2">
        <f aca="true" t="shared" si="3" ref="N16:N23">SUM(B16:M16)</f>
        <v>94</v>
      </c>
      <c r="O16" s="2">
        <v>500</v>
      </c>
      <c r="P16" s="2">
        <f aca="true" t="shared" si="4" ref="P16:P24">+O16-N16</f>
        <v>406</v>
      </c>
    </row>
    <row r="17" spans="1:16" ht="9.75">
      <c r="A17" s="2" t="s">
        <v>27</v>
      </c>
      <c r="E17" s="2">
        <v>321</v>
      </c>
      <c r="H17" s="2">
        <v>440.8</v>
      </c>
      <c r="M17" s="2">
        <v>119.4</v>
      </c>
      <c r="N17" s="2">
        <f t="shared" si="3"/>
        <v>881.1999999999999</v>
      </c>
      <c r="O17" s="2">
        <v>300</v>
      </c>
      <c r="P17" s="2">
        <f t="shared" si="4"/>
        <v>-581.1999999999999</v>
      </c>
    </row>
    <row r="18" spans="1:16" ht="9.75">
      <c r="A18" s="2" t="s">
        <v>28</v>
      </c>
      <c r="M18" s="2">
        <v>2400</v>
      </c>
      <c r="N18" s="2">
        <f t="shared" si="3"/>
        <v>2400</v>
      </c>
      <c r="O18" s="2">
        <v>2400</v>
      </c>
      <c r="P18" s="2">
        <f t="shared" si="4"/>
        <v>0</v>
      </c>
    </row>
    <row r="19" spans="1:16" ht="9.75">
      <c r="A19" s="2" t="s">
        <v>29</v>
      </c>
      <c r="N19" s="2">
        <f t="shared" si="3"/>
        <v>0</v>
      </c>
      <c r="O19" s="2">
        <v>700</v>
      </c>
      <c r="P19" s="2">
        <f t="shared" si="4"/>
        <v>700</v>
      </c>
    </row>
    <row r="20" spans="1:16" ht="9.75">
      <c r="A20" s="2" t="s">
        <v>30</v>
      </c>
      <c r="N20" s="2">
        <f t="shared" si="3"/>
        <v>0</v>
      </c>
      <c r="O20" s="2">
        <v>0</v>
      </c>
      <c r="P20" s="2">
        <f t="shared" si="4"/>
        <v>0</v>
      </c>
    </row>
    <row r="21" spans="1:16" ht="9.75">
      <c r="A21" s="2" t="s">
        <v>31</v>
      </c>
      <c r="B21" s="2">
        <v>333.24</v>
      </c>
      <c r="D21" s="2">
        <v>806.7</v>
      </c>
      <c r="E21" s="2">
        <v>1239.96</v>
      </c>
      <c r="F21" s="2">
        <v>858.18</v>
      </c>
      <c r="K21" s="2">
        <v>1832.75</v>
      </c>
      <c r="M21" s="2">
        <v>3336.75</v>
      </c>
      <c r="N21" s="2">
        <f t="shared" si="3"/>
        <v>8407.58</v>
      </c>
      <c r="O21" s="2">
        <v>8000</v>
      </c>
      <c r="P21" s="2">
        <f t="shared" si="4"/>
        <v>-407.5799999999999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N23" s="2">
        <f t="shared" si="3"/>
        <v>0</v>
      </c>
      <c r="O23" s="2">
        <v>0</v>
      </c>
      <c r="P23" s="2">
        <f t="shared" si="4"/>
        <v>0</v>
      </c>
    </row>
    <row r="24" spans="1:16" ht="9.75">
      <c r="A24" s="15" t="s">
        <v>35</v>
      </c>
      <c r="B24" s="17">
        <f>SUM(B15:B23)</f>
        <v>400.09000000000003</v>
      </c>
      <c r="C24" s="17">
        <f aca="true" t="shared" si="5" ref="C24:J24">SUM(C15:C23)</f>
        <v>0</v>
      </c>
      <c r="D24" s="17">
        <f t="shared" si="5"/>
        <v>806.7</v>
      </c>
      <c r="E24" s="17">
        <f t="shared" si="5"/>
        <v>1560.96</v>
      </c>
      <c r="F24" s="17">
        <f t="shared" si="5"/>
        <v>858.18</v>
      </c>
      <c r="G24" s="17">
        <f t="shared" si="5"/>
        <v>0</v>
      </c>
      <c r="H24" s="17">
        <f t="shared" si="5"/>
        <v>440.8</v>
      </c>
      <c r="I24" s="17">
        <f t="shared" si="5"/>
        <v>0</v>
      </c>
      <c r="J24" s="17">
        <f t="shared" si="5"/>
        <v>0</v>
      </c>
      <c r="K24" s="17">
        <f>SUM(K15:K23)</f>
        <v>1832.75</v>
      </c>
      <c r="L24" s="17">
        <f>SUM(L15:L23)</f>
        <v>64</v>
      </c>
      <c r="M24" s="17">
        <f>SUM(M15:M23)</f>
        <v>5950.15</v>
      </c>
      <c r="N24" s="17">
        <f>SUM(B24:M24)</f>
        <v>11913.63</v>
      </c>
      <c r="O24" s="17">
        <f>SUM(O15:O23)</f>
        <v>13000</v>
      </c>
      <c r="P24" s="18">
        <f t="shared" si="4"/>
        <v>1086.3700000000008</v>
      </c>
    </row>
    <row r="25" ht="9.75">
      <c r="N25" s="2">
        <f>SUM(B25:M25)</f>
        <v>0</v>
      </c>
    </row>
    <row r="26" spans="1:13" ht="9.75">
      <c r="A26" s="1" t="s">
        <v>36</v>
      </c>
      <c r="B26" s="4">
        <f>+B4+B12-B24</f>
        <v>12006.23</v>
      </c>
      <c r="C26" s="4">
        <f aca="true" t="shared" si="6" ref="C26:M26">+C4+C12-C24</f>
        <v>14097.22</v>
      </c>
      <c r="D26" s="4">
        <f t="shared" si="6"/>
        <v>14996.8</v>
      </c>
      <c r="E26" s="4">
        <f t="shared" si="6"/>
        <v>15577.18</v>
      </c>
      <c r="F26" s="4">
        <f t="shared" si="6"/>
        <v>16682.42</v>
      </c>
      <c r="G26" s="4">
        <f t="shared" si="6"/>
        <v>18184.859999999997</v>
      </c>
      <c r="H26" s="4">
        <f t="shared" si="6"/>
        <v>17745.58</v>
      </c>
      <c r="I26" s="4">
        <f t="shared" si="6"/>
        <v>18392.11</v>
      </c>
      <c r="J26" s="4">
        <f t="shared" si="6"/>
        <v>18393.62</v>
      </c>
      <c r="K26" s="4">
        <f>+K4+K12-K24</f>
        <v>16727.41</v>
      </c>
      <c r="L26" s="4">
        <f>+L4+L12-L24</f>
        <v>16664.78</v>
      </c>
      <c r="M26" s="4">
        <f t="shared" si="6"/>
        <v>11680.839999999998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12006.23</v>
      </c>
      <c r="C28" s="2">
        <v>14097.22</v>
      </c>
      <c r="D28" s="2">
        <v>14996.8</v>
      </c>
      <c r="E28" s="2">
        <v>15898.18</v>
      </c>
      <c r="F28" s="2">
        <v>17003.42</v>
      </c>
      <c r="G28" s="2">
        <v>18184.86</v>
      </c>
      <c r="H28" s="1">
        <v>17745.58</v>
      </c>
      <c r="I28" s="1">
        <v>18392.11</v>
      </c>
      <c r="J28" s="1">
        <v>18393.62</v>
      </c>
      <c r="K28" s="1">
        <v>16727.41</v>
      </c>
      <c r="L28" s="1">
        <v>16664.78</v>
      </c>
      <c r="M28" s="19">
        <v>11680.84</v>
      </c>
    </row>
    <row r="29" spans="1:6" ht="9.75">
      <c r="A29" s="2" t="s">
        <v>38</v>
      </c>
      <c r="E29" s="2">
        <v>-321</v>
      </c>
      <c r="F29" s="2">
        <v>-321</v>
      </c>
    </row>
    <row r="30" ht="9.75">
      <c r="A30" s="2" t="s">
        <v>39</v>
      </c>
    </row>
    <row r="31" spans="1:13" s="1" customFormat="1" ht="9.75">
      <c r="A31" s="1" t="s">
        <v>37</v>
      </c>
      <c r="B31" s="2">
        <f>SUM(B28:B30)</f>
        <v>12006.23</v>
      </c>
      <c r="C31" s="2">
        <f aca="true" t="shared" si="7" ref="C31:M31">SUM(C28:C30)</f>
        <v>14097.22</v>
      </c>
      <c r="D31" s="2">
        <f t="shared" si="7"/>
        <v>14996.8</v>
      </c>
      <c r="E31" s="2">
        <f t="shared" si="7"/>
        <v>15577.18</v>
      </c>
      <c r="F31" s="2">
        <f t="shared" si="7"/>
        <v>16682.42</v>
      </c>
      <c r="G31" s="2">
        <f t="shared" si="7"/>
        <v>18184.86</v>
      </c>
      <c r="H31" s="2">
        <f t="shared" si="7"/>
        <v>17745.58</v>
      </c>
      <c r="I31" s="2">
        <f t="shared" si="7"/>
        <v>18392.11</v>
      </c>
      <c r="J31" s="2">
        <f t="shared" si="7"/>
        <v>18393.62</v>
      </c>
      <c r="K31" s="2">
        <f t="shared" si="7"/>
        <v>16727.41</v>
      </c>
      <c r="L31" s="2">
        <f t="shared" si="7"/>
        <v>16664.78</v>
      </c>
      <c r="M31" s="2">
        <f t="shared" si="7"/>
        <v>11680.84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53</v>
      </c>
      <c r="B35" s="2">
        <v>191</v>
      </c>
      <c r="C35" s="2">
        <v>384</v>
      </c>
      <c r="E35" s="8"/>
      <c r="F35" s="9"/>
    </row>
    <row r="36" spans="1:6" ht="9.75">
      <c r="A36" s="2" t="s">
        <v>48</v>
      </c>
      <c r="B36" s="2">
        <v>192</v>
      </c>
      <c r="C36" s="9">
        <v>600</v>
      </c>
      <c r="E36" s="8"/>
      <c r="F36" s="9"/>
    </row>
    <row r="37" spans="1:6" ht="9.75">
      <c r="A37" s="8" t="s">
        <v>63</v>
      </c>
      <c r="B37" s="13">
        <v>193</v>
      </c>
      <c r="C37" s="9">
        <v>600</v>
      </c>
      <c r="E37" s="8"/>
      <c r="F37" s="9"/>
    </row>
    <row r="38" spans="1:6" ht="9.75">
      <c r="A38" s="8" t="s">
        <v>50</v>
      </c>
      <c r="B38" s="13">
        <v>194</v>
      </c>
      <c r="C38" s="9">
        <v>600</v>
      </c>
      <c r="E38" s="8"/>
      <c r="F38" s="9"/>
    </row>
    <row r="39" spans="1:9" ht="9.75">
      <c r="A39" s="8" t="s">
        <v>51</v>
      </c>
      <c r="B39" s="13">
        <v>195</v>
      </c>
      <c r="C39" s="9">
        <v>600</v>
      </c>
      <c r="E39" s="8"/>
      <c r="F39" s="9"/>
      <c r="I39" s="2" t="s">
        <v>44</v>
      </c>
    </row>
    <row r="40" spans="1:6" ht="9.75">
      <c r="A40" s="8" t="s">
        <v>52</v>
      </c>
      <c r="B40" s="13">
        <v>196</v>
      </c>
      <c r="C40" s="9">
        <v>256.2</v>
      </c>
      <c r="E40" s="8"/>
      <c r="F40" s="9"/>
    </row>
    <row r="41" spans="1:9" ht="19.5">
      <c r="A41" s="8" t="s">
        <v>54</v>
      </c>
      <c r="B41" s="13">
        <v>197</v>
      </c>
      <c r="C41" s="9">
        <v>2552.4</v>
      </c>
      <c r="E41" s="8"/>
      <c r="F41" s="9"/>
      <c r="I41" s="5" t="s">
        <v>45</v>
      </c>
    </row>
    <row r="42" spans="1:9" ht="9.75">
      <c r="A42" s="8" t="s">
        <v>64</v>
      </c>
      <c r="B42" s="13">
        <v>198</v>
      </c>
      <c r="C42" s="9">
        <v>357.55</v>
      </c>
      <c r="E42" s="8"/>
      <c r="F42" s="9"/>
      <c r="I42" s="2" t="s">
        <v>45</v>
      </c>
    </row>
    <row r="43" spans="1:9" ht="9.75">
      <c r="A43" s="10" t="s">
        <v>43</v>
      </c>
      <c r="B43" s="14"/>
      <c r="C43" s="11">
        <f>SUM(C36:C42)</f>
        <v>5566.150000000001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31" right="0.31" top="0.66" bottom="0.76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B13">
      <selection activeCell="I47" sqref="I47:J48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59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12526.98</v>
      </c>
      <c r="C4" s="2">
        <v>13077.19</v>
      </c>
      <c r="D4" s="2">
        <v>14685.89</v>
      </c>
      <c r="E4" s="2">
        <v>16005.27</v>
      </c>
      <c r="F4" s="2">
        <v>15446.93</v>
      </c>
      <c r="G4" s="2">
        <v>15928.32</v>
      </c>
      <c r="H4" s="2">
        <v>17249.71</v>
      </c>
      <c r="I4" s="2">
        <v>17251.2</v>
      </c>
      <c r="J4" s="2">
        <v>17252.69</v>
      </c>
      <c r="K4" s="2">
        <v>17238.12</v>
      </c>
      <c r="L4" s="2">
        <v>15356.22</v>
      </c>
      <c r="M4" s="2">
        <v>16139.49</v>
      </c>
    </row>
    <row r="5" spans="1:2" ht="9.75">
      <c r="A5" s="2" t="s">
        <v>17</v>
      </c>
      <c r="B5" s="4"/>
    </row>
    <row r="6" spans="1:16" ht="9.75">
      <c r="A6" s="2" t="s">
        <v>18</v>
      </c>
      <c r="B6" s="2">
        <v>500</v>
      </c>
      <c r="C6" s="2">
        <v>885</v>
      </c>
      <c r="D6" s="2">
        <v>1040</v>
      </c>
      <c r="E6" s="2">
        <v>300</v>
      </c>
      <c r="G6" s="2">
        <v>440</v>
      </c>
      <c r="I6" s="2">
        <v>0</v>
      </c>
      <c r="J6" s="2">
        <v>0</v>
      </c>
      <c r="K6" s="2">
        <v>0</v>
      </c>
      <c r="N6" s="2">
        <f aca="true" t="shared" si="0" ref="N6:N11">SUM(B6:M6)</f>
        <v>3165</v>
      </c>
      <c r="O6" s="2">
        <v>5300</v>
      </c>
      <c r="P6" s="2">
        <f aca="true" t="shared" si="1" ref="P6:P11">+N6-O6</f>
        <v>-2135</v>
      </c>
    </row>
    <row r="7" spans="1:16" ht="9.75">
      <c r="A7" s="2" t="s">
        <v>19</v>
      </c>
      <c r="B7" s="2">
        <v>395</v>
      </c>
      <c r="C7" s="2">
        <v>1120</v>
      </c>
      <c r="D7" s="2">
        <v>1615</v>
      </c>
      <c r="E7" s="2">
        <v>1370</v>
      </c>
      <c r="F7" s="2">
        <v>480</v>
      </c>
      <c r="G7" s="2">
        <v>880</v>
      </c>
      <c r="I7" s="2">
        <v>0</v>
      </c>
      <c r="J7" s="2">
        <v>445</v>
      </c>
      <c r="K7" s="2">
        <v>490</v>
      </c>
      <c r="L7" s="2">
        <v>1430</v>
      </c>
      <c r="M7" s="2">
        <v>480</v>
      </c>
      <c r="N7" s="2">
        <f t="shared" si="0"/>
        <v>8705</v>
      </c>
      <c r="O7" s="2">
        <v>6500</v>
      </c>
      <c r="P7" s="2">
        <f t="shared" si="1"/>
        <v>2205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100</v>
      </c>
      <c r="P9" s="2">
        <f t="shared" si="1"/>
        <v>-100</v>
      </c>
    </row>
    <row r="10" spans="1:16" ht="9.75">
      <c r="A10" s="2" t="s">
        <v>22</v>
      </c>
      <c r="B10" s="2">
        <v>1.1</v>
      </c>
      <c r="C10" s="2">
        <v>1.08</v>
      </c>
      <c r="D10" s="2">
        <v>1.3</v>
      </c>
      <c r="E10" s="2">
        <v>1.36</v>
      </c>
      <c r="F10" s="2">
        <v>1.39</v>
      </c>
      <c r="G10" s="2">
        <v>1.39</v>
      </c>
      <c r="H10" s="2">
        <v>1.49</v>
      </c>
      <c r="I10" s="2">
        <v>1.49</v>
      </c>
      <c r="J10" s="2">
        <v>1.43</v>
      </c>
      <c r="K10" s="2">
        <v>1.39</v>
      </c>
      <c r="L10" s="2">
        <v>1.27</v>
      </c>
      <c r="M10" s="2">
        <v>1.18</v>
      </c>
      <c r="N10" s="2">
        <f t="shared" si="0"/>
        <v>15.87</v>
      </c>
      <c r="O10" s="2">
        <v>100</v>
      </c>
      <c r="P10" s="2">
        <f t="shared" si="1"/>
        <v>-84.13</v>
      </c>
    </row>
    <row r="11" spans="1:16" ht="9.75">
      <c r="A11" s="2" t="s">
        <v>23</v>
      </c>
      <c r="N11" s="2">
        <f t="shared" si="0"/>
        <v>0</v>
      </c>
      <c r="O11" s="2">
        <v>100</v>
      </c>
      <c r="P11" s="2">
        <f t="shared" si="1"/>
        <v>-100</v>
      </c>
    </row>
    <row r="12" spans="1:16" ht="9.75">
      <c r="A12" s="15" t="s">
        <v>24</v>
      </c>
      <c r="B12" s="16">
        <f>SUM(B5:B11)</f>
        <v>896.1</v>
      </c>
      <c r="C12" s="17">
        <f aca="true" t="shared" si="2" ref="C12:L12">SUM(C5:C11)</f>
        <v>2006.08</v>
      </c>
      <c r="D12" s="17">
        <f t="shared" si="2"/>
        <v>2656.3</v>
      </c>
      <c r="E12" s="17">
        <f t="shared" si="2"/>
        <v>1671.36</v>
      </c>
      <c r="F12" s="17">
        <f t="shared" si="2"/>
        <v>481.39</v>
      </c>
      <c r="G12" s="17">
        <f t="shared" si="2"/>
        <v>1321.39</v>
      </c>
      <c r="H12" s="17">
        <f t="shared" si="2"/>
        <v>1.49</v>
      </c>
      <c r="I12" s="17">
        <f t="shared" si="2"/>
        <v>1.49</v>
      </c>
      <c r="J12" s="17">
        <f t="shared" si="2"/>
        <v>446.43</v>
      </c>
      <c r="K12" s="17">
        <f t="shared" si="2"/>
        <v>491.39</v>
      </c>
      <c r="L12" s="17">
        <f t="shared" si="2"/>
        <v>1431.27</v>
      </c>
      <c r="M12" s="17">
        <f>SUM(M5:M11)</f>
        <v>481.18</v>
      </c>
      <c r="N12" s="17">
        <f>SUM(N5:N11)</f>
        <v>11885.87</v>
      </c>
      <c r="O12" s="17">
        <f>SUM(O5:O11)</f>
        <v>12100</v>
      </c>
      <c r="P12" s="18">
        <f>SUM(P5:P11)</f>
        <v>-214.13</v>
      </c>
    </row>
    <row r="14" ht="9.75">
      <c r="A14" s="1" t="s">
        <v>25</v>
      </c>
    </row>
    <row r="15" spans="1:16" ht="9.75">
      <c r="A15" s="2" t="s">
        <v>32</v>
      </c>
      <c r="E15" s="2">
        <v>1265.14</v>
      </c>
      <c r="J15" s="2">
        <v>287</v>
      </c>
      <c r="N15" s="2">
        <f>SUM(B15:M15)</f>
        <v>1552.14</v>
      </c>
      <c r="O15" s="2">
        <v>300</v>
      </c>
      <c r="P15" s="2">
        <f>+O15-N15</f>
        <v>-1252.14</v>
      </c>
    </row>
    <row r="16" spans="1:16" ht="9.75">
      <c r="A16" s="2" t="s">
        <v>26</v>
      </c>
      <c r="N16" s="2">
        <f aca="true" t="shared" si="3" ref="N16:N23">SUM(B16:M16)</f>
        <v>0</v>
      </c>
      <c r="O16" s="2">
        <v>500</v>
      </c>
      <c r="P16" s="2">
        <f aca="true" t="shared" si="4" ref="P16:P24">+O16-N16</f>
        <v>500</v>
      </c>
    </row>
    <row r="17" spans="1:16" ht="9.75">
      <c r="A17" s="2" t="s">
        <v>27</v>
      </c>
      <c r="B17" s="2">
        <v>59.8</v>
      </c>
      <c r="C17" s="2">
        <v>59.9</v>
      </c>
      <c r="N17" s="2">
        <f t="shared" si="3"/>
        <v>119.69999999999999</v>
      </c>
      <c r="O17" s="2">
        <v>300</v>
      </c>
      <c r="P17" s="2">
        <f t="shared" si="4"/>
        <v>180.3</v>
      </c>
    </row>
    <row r="18" spans="1:16" ht="9.75">
      <c r="A18" s="2" t="s">
        <v>28</v>
      </c>
      <c r="M18" s="2">
        <v>2250</v>
      </c>
      <c r="N18" s="2">
        <f t="shared" si="3"/>
        <v>2250</v>
      </c>
      <c r="O18" s="2">
        <v>2400</v>
      </c>
      <c r="P18" s="2">
        <f t="shared" si="4"/>
        <v>150</v>
      </c>
    </row>
    <row r="19" spans="1:16" ht="9.75">
      <c r="A19" s="2" t="s">
        <v>29</v>
      </c>
      <c r="L19" s="2">
        <v>648</v>
      </c>
      <c r="N19" s="2">
        <f t="shared" si="3"/>
        <v>648</v>
      </c>
      <c r="O19" s="2">
        <v>600</v>
      </c>
      <c r="P19" s="2">
        <f t="shared" si="4"/>
        <v>-48</v>
      </c>
    </row>
    <row r="20" spans="1:16" ht="9.75">
      <c r="A20" s="2" t="s">
        <v>30</v>
      </c>
      <c r="N20" s="2">
        <f t="shared" si="3"/>
        <v>0</v>
      </c>
      <c r="O20" s="2">
        <v>0</v>
      </c>
      <c r="P20" s="2">
        <f t="shared" si="4"/>
        <v>0</v>
      </c>
    </row>
    <row r="21" spans="1:16" ht="9.75">
      <c r="A21" s="2" t="s">
        <v>31</v>
      </c>
      <c r="B21" s="2">
        <v>286.09</v>
      </c>
      <c r="C21" s="2">
        <v>337.48</v>
      </c>
      <c r="D21" s="2">
        <v>1336.92</v>
      </c>
      <c r="E21" s="2">
        <v>964.56</v>
      </c>
      <c r="J21" s="2">
        <v>174</v>
      </c>
      <c r="K21" s="2">
        <v>2373.29</v>
      </c>
      <c r="M21" s="2">
        <v>3565.37</v>
      </c>
      <c r="N21" s="2">
        <f t="shared" si="3"/>
        <v>9037.71</v>
      </c>
      <c r="O21" s="2">
        <v>7600</v>
      </c>
      <c r="P21" s="2">
        <f t="shared" si="4"/>
        <v>-1437.7099999999991</v>
      </c>
    </row>
    <row r="22" spans="1:16" ht="9.75">
      <c r="A22" s="2" t="s">
        <v>33</v>
      </c>
      <c r="N22" s="2">
        <f t="shared" si="3"/>
        <v>0</v>
      </c>
      <c r="O22" s="2">
        <v>300</v>
      </c>
      <c r="P22" s="2">
        <f t="shared" si="4"/>
        <v>300</v>
      </c>
    </row>
    <row r="23" spans="1:16" ht="9.75">
      <c r="A23" s="2" t="s">
        <v>34</v>
      </c>
      <c r="N23" s="2">
        <f t="shared" si="3"/>
        <v>0</v>
      </c>
      <c r="O23" s="2">
        <v>100</v>
      </c>
      <c r="P23" s="2">
        <f t="shared" si="4"/>
        <v>100</v>
      </c>
    </row>
    <row r="24" spans="1:16" ht="9.75">
      <c r="A24" s="15" t="s">
        <v>35</v>
      </c>
      <c r="B24" s="17">
        <f>SUM(B15:B23)</f>
        <v>345.89</v>
      </c>
      <c r="C24" s="17">
        <f aca="true" t="shared" si="5" ref="C24:J24">SUM(C15:C23)</f>
        <v>397.38</v>
      </c>
      <c r="D24" s="17">
        <f t="shared" si="5"/>
        <v>1336.92</v>
      </c>
      <c r="E24" s="17">
        <f t="shared" si="5"/>
        <v>2229.7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461</v>
      </c>
      <c r="K24" s="17">
        <f>SUM(K15:K23)</f>
        <v>2373.29</v>
      </c>
      <c r="L24" s="17">
        <f>SUM(L15:L23)</f>
        <v>648</v>
      </c>
      <c r="M24" s="17">
        <f>SUM(M15:M23)</f>
        <v>5815.37</v>
      </c>
      <c r="N24" s="17">
        <f>SUM(B24:M24)</f>
        <v>13607.55</v>
      </c>
      <c r="O24" s="17">
        <f>SUM(O15:O23)</f>
        <v>12100</v>
      </c>
      <c r="P24" s="18">
        <f t="shared" si="4"/>
        <v>-1507.5499999999993</v>
      </c>
    </row>
    <row r="25" ht="9.75">
      <c r="N25" s="2">
        <f>SUM(B25:M25)</f>
        <v>0</v>
      </c>
    </row>
    <row r="26" spans="1:13" ht="9.75">
      <c r="A26" s="1" t="s">
        <v>36</v>
      </c>
      <c r="B26" s="4">
        <f>+B4+B12-B24</f>
        <v>13077.19</v>
      </c>
      <c r="C26" s="4">
        <f aca="true" t="shared" si="6" ref="C26:M26">+C4+C12-C24</f>
        <v>14685.890000000001</v>
      </c>
      <c r="D26" s="4">
        <f t="shared" si="6"/>
        <v>16005.269999999999</v>
      </c>
      <c r="E26" s="4">
        <f t="shared" si="6"/>
        <v>15446.93</v>
      </c>
      <c r="F26" s="4">
        <f t="shared" si="6"/>
        <v>15928.32</v>
      </c>
      <c r="G26" s="4">
        <f t="shared" si="6"/>
        <v>17249.71</v>
      </c>
      <c r="H26" s="4">
        <f t="shared" si="6"/>
        <v>17251.2</v>
      </c>
      <c r="I26" s="4">
        <f t="shared" si="6"/>
        <v>17252.690000000002</v>
      </c>
      <c r="J26" s="4">
        <f t="shared" si="6"/>
        <v>17238.12</v>
      </c>
      <c r="K26" s="4">
        <f>+K4+K12-K24</f>
        <v>15356.219999999998</v>
      </c>
      <c r="L26" s="4">
        <f>+L4+L12-L24</f>
        <v>16139.489999999998</v>
      </c>
      <c r="M26" s="4">
        <f t="shared" si="6"/>
        <v>10805.3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13077.19</v>
      </c>
      <c r="C28" s="2">
        <v>14685.89</v>
      </c>
      <c r="D28" s="2">
        <v>16005.27</v>
      </c>
      <c r="E28" s="2">
        <v>16681.31</v>
      </c>
      <c r="F28" s="2">
        <v>16249.32</v>
      </c>
      <c r="G28" s="2">
        <v>17570.71</v>
      </c>
      <c r="H28" s="1">
        <v>17572.2</v>
      </c>
      <c r="I28" s="1">
        <v>17252.69</v>
      </c>
      <c r="J28" s="1">
        <v>17525.12</v>
      </c>
      <c r="K28" s="1">
        <v>15356.22</v>
      </c>
      <c r="L28" s="1">
        <v>16139.49</v>
      </c>
      <c r="M28" s="19">
        <v>10805.3</v>
      </c>
    </row>
    <row r="29" spans="1:10" ht="9.75">
      <c r="A29" s="2" t="s">
        <v>38</v>
      </c>
      <c r="E29" s="2">
        <v>-1234.38</v>
      </c>
      <c r="F29" s="2">
        <v>-321</v>
      </c>
      <c r="G29" s="2">
        <v>-321</v>
      </c>
      <c r="H29" s="2">
        <v>-321</v>
      </c>
      <c r="J29" s="2">
        <v>-287</v>
      </c>
    </row>
    <row r="30" ht="9.75">
      <c r="A30" s="2" t="s">
        <v>39</v>
      </c>
    </row>
    <row r="31" spans="1:13" s="1" customFormat="1" ht="9.75">
      <c r="A31" s="1" t="s">
        <v>37</v>
      </c>
      <c r="B31" s="2">
        <f>SUM(B28:B30)</f>
        <v>13077.19</v>
      </c>
      <c r="C31" s="2">
        <f aca="true" t="shared" si="7" ref="C31:M31">SUM(C28:C30)</f>
        <v>14685.89</v>
      </c>
      <c r="D31" s="2">
        <f t="shared" si="7"/>
        <v>16005.27</v>
      </c>
      <c r="E31" s="2">
        <f t="shared" si="7"/>
        <v>15446.93</v>
      </c>
      <c r="F31" s="2">
        <f t="shared" si="7"/>
        <v>15928.32</v>
      </c>
      <c r="G31" s="2">
        <f t="shared" si="7"/>
        <v>17249.71</v>
      </c>
      <c r="H31" s="2">
        <f t="shared" si="7"/>
        <v>17251.2</v>
      </c>
      <c r="I31" s="2">
        <f t="shared" si="7"/>
        <v>17252.69</v>
      </c>
      <c r="J31" s="2">
        <f t="shared" si="7"/>
        <v>17238.12</v>
      </c>
      <c r="K31" s="2">
        <f t="shared" si="7"/>
        <v>15356.22</v>
      </c>
      <c r="L31" s="2">
        <f t="shared" si="7"/>
        <v>16139.49</v>
      </c>
      <c r="M31" s="2">
        <f t="shared" si="7"/>
        <v>10805.3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48</v>
      </c>
      <c r="B35" s="2">
        <v>173</v>
      </c>
      <c r="C35" s="9">
        <v>600</v>
      </c>
      <c r="E35" s="8"/>
      <c r="F35" s="9"/>
    </row>
    <row r="36" spans="1:6" ht="9.75">
      <c r="A36" s="8" t="s">
        <v>49</v>
      </c>
      <c r="B36" s="13">
        <v>174</v>
      </c>
      <c r="C36" s="9">
        <v>550</v>
      </c>
      <c r="E36" s="8"/>
      <c r="F36" s="9"/>
    </row>
    <row r="37" spans="1:6" ht="9.75">
      <c r="A37" s="8" t="s">
        <v>50</v>
      </c>
      <c r="B37" s="13">
        <v>175</v>
      </c>
      <c r="C37" s="9">
        <v>550</v>
      </c>
      <c r="E37" s="8"/>
      <c r="F37" s="9"/>
    </row>
    <row r="38" spans="1:6" ht="9.75">
      <c r="A38" s="8" t="s">
        <v>51</v>
      </c>
      <c r="B38" s="13">
        <v>176</v>
      </c>
      <c r="C38" s="9">
        <v>550</v>
      </c>
      <c r="E38" s="8"/>
      <c r="F38" s="9"/>
    </row>
    <row r="39" spans="1:9" ht="9.75">
      <c r="A39" s="8" t="s">
        <v>52</v>
      </c>
      <c r="B39" s="13">
        <v>177</v>
      </c>
      <c r="C39" s="9">
        <v>388.19</v>
      </c>
      <c r="E39" s="8"/>
      <c r="F39" s="9"/>
      <c r="I39" s="2" t="s">
        <v>44</v>
      </c>
    </row>
    <row r="40" spans="1:6" ht="9.75">
      <c r="A40" s="8" t="s">
        <v>60</v>
      </c>
      <c r="B40" s="13">
        <v>178</v>
      </c>
      <c r="C40" s="9">
        <v>2409.18</v>
      </c>
      <c r="E40" s="8"/>
      <c r="F40" s="9"/>
    </row>
    <row r="41" spans="1:9" ht="19.5">
      <c r="A41" s="8" t="s">
        <v>61</v>
      </c>
      <c r="B41" s="13">
        <v>179</v>
      </c>
      <c r="C41" s="9">
        <v>768</v>
      </c>
      <c r="E41" s="8"/>
      <c r="F41" s="9"/>
      <c r="I41" s="5" t="s">
        <v>45</v>
      </c>
    </row>
    <row r="42" spans="1:9" ht="9.75">
      <c r="A42" s="8"/>
      <c r="B42" s="13"/>
      <c r="C42" s="9"/>
      <c r="E42" s="8"/>
      <c r="F42" s="9"/>
      <c r="I42" s="2" t="s">
        <v>45</v>
      </c>
    </row>
    <row r="43" spans="1:9" ht="9.75">
      <c r="A43" s="10" t="s">
        <v>43</v>
      </c>
      <c r="B43" s="14"/>
      <c r="C43" s="11">
        <f>SUM(C35:C42)</f>
        <v>5815.37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43" right="0.37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B1">
      <selection activeCell="I41" sqref="I41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56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12206.41</v>
      </c>
      <c r="C4" s="2">
        <v>13261.04</v>
      </c>
      <c r="D4" s="2">
        <v>13001.11</v>
      </c>
      <c r="E4" s="2">
        <v>13409.74</v>
      </c>
      <c r="F4" s="2">
        <v>15540.86</v>
      </c>
      <c r="G4" s="2">
        <v>16446.21</v>
      </c>
      <c r="H4" s="2">
        <v>17405.8</v>
      </c>
      <c r="I4" s="2">
        <v>17407.28</v>
      </c>
      <c r="J4" s="2">
        <v>17408.76</v>
      </c>
      <c r="K4" s="2">
        <v>17319.18</v>
      </c>
      <c r="L4" s="2">
        <v>17320.65</v>
      </c>
      <c r="M4" s="2">
        <v>16335.46</v>
      </c>
    </row>
    <row r="5" spans="1:2" ht="9.75">
      <c r="A5" s="2" t="s">
        <v>17</v>
      </c>
      <c r="B5" s="4"/>
    </row>
    <row r="6" spans="1:16" ht="9.75">
      <c r="A6" s="2" t="s">
        <v>18</v>
      </c>
      <c r="G6" s="2">
        <v>165</v>
      </c>
      <c r="J6" s="2">
        <v>55</v>
      </c>
      <c r="L6" s="2">
        <v>55</v>
      </c>
      <c r="N6" s="2">
        <f aca="true" t="shared" si="0" ref="N6:N11">SUM(B6:M6)</f>
        <v>275</v>
      </c>
      <c r="O6" s="2">
        <v>5300</v>
      </c>
      <c r="P6" s="2">
        <f aca="true" t="shared" si="1" ref="P6:P11">+N6-O6</f>
        <v>-5025</v>
      </c>
    </row>
    <row r="7" spans="1:16" ht="9.75">
      <c r="A7" s="2" t="s">
        <v>19</v>
      </c>
      <c r="B7" s="2">
        <v>1250</v>
      </c>
      <c r="D7" s="2">
        <v>1675</v>
      </c>
      <c r="E7" s="2">
        <v>3744</v>
      </c>
      <c r="F7" s="2">
        <v>1120</v>
      </c>
      <c r="G7" s="2">
        <v>1205</v>
      </c>
      <c r="J7" s="2">
        <v>214</v>
      </c>
      <c r="L7" s="2">
        <v>825</v>
      </c>
      <c r="M7" s="2">
        <v>1137</v>
      </c>
      <c r="N7" s="2">
        <f t="shared" si="0"/>
        <v>11170</v>
      </c>
      <c r="O7" s="2">
        <v>7000</v>
      </c>
      <c r="P7" s="2">
        <f t="shared" si="1"/>
        <v>4170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100</v>
      </c>
      <c r="P9" s="2">
        <f t="shared" si="1"/>
        <v>-100</v>
      </c>
    </row>
    <row r="10" spans="1:16" ht="9.75">
      <c r="A10" s="2" t="s">
        <v>22</v>
      </c>
      <c r="B10" s="2">
        <v>1.05</v>
      </c>
      <c r="C10" s="2">
        <v>1.02</v>
      </c>
      <c r="D10" s="2">
        <v>1.13</v>
      </c>
      <c r="E10" s="2">
        <v>1.26</v>
      </c>
      <c r="F10" s="2">
        <v>1.35</v>
      </c>
      <c r="G10" s="2">
        <v>1.36</v>
      </c>
      <c r="H10" s="2">
        <v>1.48</v>
      </c>
      <c r="I10" s="2">
        <v>1.48</v>
      </c>
      <c r="J10" s="2">
        <v>1.42</v>
      </c>
      <c r="K10" s="2">
        <v>1.47</v>
      </c>
      <c r="L10" s="2">
        <v>1.37</v>
      </c>
      <c r="M10" s="2">
        <v>1.38</v>
      </c>
      <c r="N10" s="2">
        <f t="shared" si="0"/>
        <v>15.77</v>
      </c>
      <c r="O10" s="2">
        <v>100</v>
      </c>
      <c r="P10" s="2">
        <f t="shared" si="1"/>
        <v>-84.23</v>
      </c>
    </row>
    <row r="11" spans="1:16" ht="9.75">
      <c r="A11" s="2" t="s">
        <v>23</v>
      </c>
      <c r="N11" s="2">
        <f t="shared" si="0"/>
        <v>0</v>
      </c>
      <c r="O11" s="2">
        <v>100</v>
      </c>
      <c r="P11" s="2">
        <f t="shared" si="1"/>
        <v>-100</v>
      </c>
    </row>
    <row r="12" spans="1:16" ht="9.75">
      <c r="A12" s="15" t="s">
        <v>24</v>
      </c>
      <c r="B12" s="16">
        <f>SUM(B5:B11)</f>
        <v>1251.05</v>
      </c>
      <c r="C12" s="17">
        <f aca="true" t="shared" si="2" ref="C12:L12">SUM(C5:C11)</f>
        <v>1.02</v>
      </c>
      <c r="D12" s="17">
        <f t="shared" si="2"/>
        <v>1676.13</v>
      </c>
      <c r="E12" s="17">
        <f t="shared" si="2"/>
        <v>3745.26</v>
      </c>
      <c r="F12" s="17">
        <f t="shared" si="2"/>
        <v>1121.35</v>
      </c>
      <c r="G12" s="17">
        <f t="shared" si="2"/>
        <v>1371.36</v>
      </c>
      <c r="H12" s="17">
        <f t="shared" si="2"/>
        <v>1.48</v>
      </c>
      <c r="I12" s="17">
        <f t="shared" si="2"/>
        <v>1.48</v>
      </c>
      <c r="J12" s="17">
        <f t="shared" si="2"/>
        <v>270.42</v>
      </c>
      <c r="K12" s="17">
        <f t="shared" si="2"/>
        <v>1.47</v>
      </c>
      <c r="L12" s="17">
        <f t="shared" si="2"/>
        <v>881.37</v>
      </c>
      <c r="M12" s="17">
        <f>SUM(M5:M11)</f>
        <v>1138.38</v>
      </c>
      <c r="N12" s="17">
        <f>SUM(N5:N11)</f>
        <v>11460.77</v>
      </c>
      <c r="O12" s="17">
        <f>SUM(O5:O11)</f>
        <v>12600</v>
      </c>
      <c r="P12" s="18">
        <f>SUM(P5:P11)</f>
        <v>-1139.23</v>
      </c>
    </row>
    <row r="14" ht="9.75">
      <c r="A14" s="1" t="s">
        <v>25</v>
      </c>
    </row>
    <row r="15" spans="1:16" ht="9.75">
      <c r="A15" s="2" t="s">
        <v>32</v>
      </c>
      <c r="M15" s="2">
        <v>186</v>
      </c>
      <c r="N15" s="2">
        <f>SUM(B15:M15)</f>
        <v>186</v>
      </c>
      <c r="O15" s="2">
        <v>400</v>
      </c>
      <c r="P15" s="2">
        <f>+O15-N15</f>
        <v>214</v>
      </c>
    </row>
    <row r="16" spans="1:16" ht="9.75">
      <c r="A16" s="2" t="s">
        <v>26</v>
      </c>
      <c r="C16" s="2">
        <v>176</v>
      </c>
      <c r="E16" s="2">
        <v>44</v>
      </c>
      <c r="L16" s="2">
        <v>264</v>
      </c>
      <c r="N16" s="2">
        <f aca="true" t="shared" si="3" ref="N16:N25">SUM(B16:M16)</f>
        <v>484</v>
      </c>
      <c r="O16" s="2">
        <v>500</v>
      </c>
      <c r="P16" s="2">
        <f aca="true" t="shared" si="4" ref="P16:P24">+O16-N16</f>
        <v>16</v>
      </c>
    </row>
    <row r="17" spans="1:16" ht="9.75">
      <c r="A17" s="2" t="s">
        <v>27</v>
      </c>
      <c r="C17" s="2">
        <v>84.95</v>
      </c>
      <c r="N17" s="2">
        <f t="shared" si="3"/>
        <v>84.95</v>
      </c>
      <c r="O17" s="2">
        <v>400</v>
      </c>
      <c r="P17" s="2">
        <f t="shared" si="4"/>
        <v>315.05</v>
      </c>
    </row>
    <row r="18" spans="1:16" ht="9.75">
      <c r="A18" s="2" t="s">
        <v>28</v>
      </c>
      <c r="M18" s="2">
        <v>2250</v>
      </c>
      <c r="N18" s="2">
        <f t="shared" si="3"/>
        <v>2250</v>
      </c>
      <c r="O18" s="2">
        <v>2400</v>
      </c>
      <c r="P18" s="2">
        <f t="shared" si="4"/>
        <v>150</v>
      </c>
    </row>
    <row r="19" spans="1:16" ht="9.75">
      <c r="A19" s="2" t="s">
        <v>29</v>
      </c>
      <c r="E19" s="2">
        <v>432</v>
      </c>
      <c r="N19" s="2">
        <f t="shared" si="3"/>
        <v>432</v>
      </c>
      <c r="O19" s="2">
        <v>600</v>
      </c>
      <c r="P19" s="2">
        <f t="shared" si="4"/>
        <v>168</v>
      </c>
    </row>
    <row r="20" spans="1:16" ht="9.75">
      <c r="A20" s="2" t="s">
        <v>30</v>
      </c>
      <c r="N20" s="2">
        <f t="shared" si="3"/>
        <v>0</v>
      </c>
      <c r="O20" s="2">
        <v>0</v>
      </c>
      <c r="P20" s="2">
        <f t="shared" si="4"/>
        <v>0</v>
      </c>
    </row>
    <row r="21" spans="1:16" ht="9.75">
      <c r="A21" s="2" t="s">
        <v>31</v>
      </c>
      <c r="B21" s="2">
        <v>196.42</v>
      </c>
      <c r="D21" s="2">
        <v>1267.5</v>
      </c>
      <c r="E21" s="2">
        <v>1138.14</v>
      </c>
      <c r="G21" s="2">
        <v>411.77</v>
      </c>
      <c r="J21" s="2">
        <v>360</v>
      </c>
      <c r="L21" s="2">
        <v>1602.56</v>
      </c>
      <c r="M21" s="2">
        <v>2470.86</v>
      </c>
      <c r="N21" s="2">
        <f t="shared" si="3"/>
        <v>7447.25</v>
      </c>
      <c r="O21" s="2">
        <v>8000</v>
      </c>
      <c r="P21" s="2">
        <f t="shared" si="4"/>
        <v>552.75</v>
      </c>
    </row>
    <row r="22" spans="1:16" ht="9.75">
      <c r="A22" s="2" t="s">
        <v>33</v>
      </c>
      <c r="F22" s="2">
        <v>216</v>
      </c>
      <c r="N22" s="2">
        <f t="shared" si="3"/>
        <v>216</v>
      </c>
      <c r="O22" s="2">
        <v>200</v>
      </c>
      <c r="P22" s="2">
        <f t="shared" si="4"/>
        <v>-16</v>
      </c>
    </row>
    <row r="23" spans="1:16" ht="9.75">
      <c r="A23" s="2" t="s">
        <v>34</v>
      </c>
      <c r="M23" s="2">
        <v>40</v>
      </c>
      <c r="N23" s="2">
        <f t="shared" si="3"/>
        <v>40</v>
      </c>
      <c r="O23" s="2">
        <v>100</v>
      </c>
      <c r="P23" s="2">
        <f t="shared" si="4"/>
        <v>60</v>
      </c>
    </row>
    <row r="24" spans="1:16" ht="9.75">
      <c r="A24" s="15" t="s">
        <v>35</v>
      </c>
      <c r="B24" s="17">
        <f>SUM(B15:B23)</f>
        <v>196.42</v>
      </c>
      <c r="C24" s="17">
        <f aca="true" t="shared" si="5" ref="C24:J24">SUM(C15:C23)</f>
        <v>260.95</v>
      </c>
      <c r="D24" s="17">
        <f t="shared" si="5"/>
        <v>1267.5</v>
      </c>
      <c r="E24" s="17">
        <f t="shared" si="5"/>
        <v>1614.14</v>
      </c>
      <c r="F24" s="17">
        <f t="shared" si="5"/>
        <v>216</v>
      </c>
      <c r="G24" s="17">
        <f t="shared" si="5"/>
        <v>411.77</v>
      </c>
      <c r="H24" s="17">
        <f t="shared" si="5"/>
        <v>0</v>
      </c>
      <c r="I24" s="17">
        <f t="shared" si="5"/>
        <v>0</v>
      </c>
      <c r="J24" s="17">
        <f t="shared" si="5"/>
        <v>360</v>
      </c>
      <c r="K24" s="17">
        <f>SUM(K15:K23)</f>
        <v>0</v>
      </c>
      <c r="L24" s="17">
        <f>SUM(L15:L23)</f>
        <v>1866.56</v>
      </c>
      <c r="M24" s="17">
        <f>SUM(M15:M23)</f>
        <v>4946.860000000001</v>
      </c>
      <c r="N24" s="17">
        <f t="shared" si="3"/>
        <v>11140.2</v>
      </c>
      <c r="O24" s="17">
        <f>SUM(O15:O23)</f>
        <v>12600</v>
      </c>
      <c r="P24" s="18">
        <f t="shared" si="4"/>
        <v>1459.7999999999993</v>
      </c>
    </row>
    <row r="25" ht="9.75">
      <c r="N25" s="2">
        <f t="shared" si="3"/>
        <v>0</v>
      </c>
    </row>
    <row r="26" spans="1:13" ht="9.75">
      <c r="A26" s="1" t="s">
        <v>36</v>
      </c>
      <c r="B26" s="4">
        <f>+B4+B12-B24</f>
        <v>13261.039999999999</v>
      </c>
      <c r="C26" s="4">
        <f aca="true" t="shared" si="6" ref="C26:M26">+C4+C12-C24</f>
        <v>13001.11</v>
      </c>
      <c r="D26" s="4">
        <f t="shared" si="6"/>
        <v>13409.740000000002</v>
      </c>
      <c r="E26" s="4">
        <f t="shared" si="6"/>
        <v>15540.86</v>
      </c>
      <c r="F26" s="4">
        <f t="shared" si="6"/>
        <v>16446.21</v>
      </c>
      <c r="G26" s="4">
        <f t="shared" si="6"/>
        <v>17405.8</v>
      </c>
      <c r="H26" s="4">
        <f t="shared" si="6"/>
        <v>17407.28</v>
      </c>
      <c r="I26" s="4">
        <f t="shared" si="6"/>
        <v>17408.76</v>
      </c>
      <c r="J26" s="4">
        <f t="shared" si="6"/>
        <v>17319.179999999997</v>
      </c>
      <c r="K26" s="4">
        <f>+K4+K12-K24</f>
        <v>17320.65</v>
      </c>
      <c r="L26" s="4">
        <f>+L4+L12-L24</f>
        <v>16335.460000000001</v>
      </c>
      <c r="M26" s="4">
        <f t="shared" si="6"/>
        <v>12526.98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13261.04</v>
      </c>
      <c r="C28" s="2">
        <v>13177.11</v>
      </c>
      <c r="D28" s="2">
        <v>13409.74</v>
      </c>
      <c r="E28" s="2">
        <v>16016.86</v>
      </c>
      <c r="F28" s="2">
        <v>16446.21</v>
      </c>
      <c r="G28" s="2">
        <v>17405.8</v>
      </c>
      <c r="H28" s="1">
        <v>17407.28</v>
      </c>
      <c r="I28" s="1">
        <v>17408.76</v>
      </c>
      <c r="J28" s="1">
        <v>17319.18</v>
      </c>
      <c r="K28" s="1">
        <v>17320.65</v>
      </c>
      <c r="L28" s="1">
        <v>16555.46</v>
      </c>
      <c r="M28" s="1">
        <v>13116.98</v>
      </c>
    </row>
    <row r="29" spans="1:13" ht="9.75">
      <c r="A29" s="2" t="s">
        <v>38</v>
      </c>
      <c r="C29" s="2">
        <v>-176</v>
      </c>
      <c r="E29" s="2">
        <v>-476</v>
      </c>
      <c r="L29" s="2">
        <v>-220</v>
      </c>
      <c r="M29" s="2">
        <v>-590</v>
      </c>
    </row>
    <row r="30" ht="9.75">
      <c r="A30" s="2" t="s">
        <v>39</v>
      </c>
    </row>
    <row r="31" spans="1:13" s="1" customFormat="1" ht="9.75">
      <c r="A31" s="1" t="s">
        <v>37</v>
      </c>
      <c r="B31" s="2">
        <f>SUM(B28:B30)</f>
        <v>13261.04</v>
      </c>
      <c r="C31" s="2">
        <f aca="true" t="shared" si="7" ref="C31:M31">SUM(C28:C30)</f>
        <v>13001.11</v>
      </c>
      <c r="D31" s="2">
        <f t="shared" si="7"/>
        <v>13409.74</v>
      </c>
      <c r="E31" s="2">
        <f t="shared" si="7"/>
        <v>15540.86</v>
      </c>
      <c r="F31" s="2">
        <f t="shared" si="7"/>
        <v>16446.21</v>
      </c>
      <c r="G31" s="2">
        <f t="shared" si="7"/>
        <v>17405.8</v>
      </c>
      <c r="H31" s="2">
        <f t="shared" si="7"/>
        <v>17407.28</v>
      </c>
      <c r="I31" s="2">
        <f t="shared" si="7"/>
        <v>17408.76</v>
      </c>
      <c r="J31" s="2">
        <f t="shared" si="7"/>
        <v>17319.18</v>
      </c>
      <c r="K31" s="2">
        <f t="shared" si="7"/>
        <v>17320.65</v>
      </c>
      <c r="L31" s="2">
        <f t="shared" si="7"/>
        <v>16335.46</v>
      </c>
      <c r="M31" s="2">
        <f t="shared" si="7"/>
        <v>12526.98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57</v>
      </c>
      <c r="B35" s="2">
        <v>151</v>
      </c>
      <c r="C35" s="2">
        <v>40</v>
      </c>
      <c r="E35" s="8">
        <v>151</v>
      </c>
      <c r="F35" s="9">
        <v>40</v>
      </c>
    </row>
    <row r="36" spans="1:6" ht="9.75">
      <c r="A36" s="8" t="s">
        <v>48</v>
      </c>
      <c r="B36" s="13">
        <v>152</v>
      </c>
      <c r="C36" s="9">
        <v>600</v>
      </c>
      <c r="E36" s="8">
        <v>154</v>
      </c>
      <c r="F36" s="9">
        <v>550</v>
      </c>
    </row>
    <row r="37" spans="1:6" ht="9.75">
      <c r="A37" s="8" t="s">
        <v>58</v>
      </c>
      <c r="B37" s="13">
        <v>153</v>
      </c>
      <c r="C37" s="9">
        <v>736</v>
      </c>
      <c r="E37" s="8"/>
      <c r="F37" s="9"/>
    </row>
    <row r="38" spans="1:6" ht="9.75">
      <c r="A38" s="8" t="s">
        <v>50</v>
      </c>
      <c r="B38" s="13">
        <v>154</v>
      </c>
      <c r="C38" s="9">
        <v>550</v>
      </c>
      <c r="E38" s="8"/>
      <c r="F38" s="9"/>
    </row>
    <row r="39" spans="1:9" ht="9.75">
      <c r="A39" s="8" t="s">
        <v>51</v>
      </c>
      <c r="B39" s="13">
        <v>155</v>
      </c>
      <c r="C39" s="9">
        <v>550</v>
      </c>
      <c r="E39" s="8"/>
      <c r="F39" s="9"/>
      <c r="I39" s="2" t="s">
        <v>44</v>
      </c>
    </row>
    <row r="40" spans="1:6" ht="9.75">
      <c r="A40" s="8" t="s">
        <v>54</v>
      </c>
      <c r="B40" s="13">
        <v>156</v>
      </c>
      <c r="C40" s="9">
        <v>2470.86</v>
      </c>
      <c r="E40" s="8"/>
      <c r="F40" s="9"/>
    </row>
    <row r="41" spans="1:9" ht="19.5">
      <c r="A41" s="8"/>
      <c r="B41" s="13"/>
      <c r="C41" s="9"/>
      <c r="E41" s="8"/>
      <c r="F41" s="9"/>
      <c r="I41" s="5" t="s">
        <v>45</v>
      </c>
    </row>
    <row r="42" spans="1:9" ht="9.75">
      <c r="A42" s="8"/>
      <c r="B42" s="13"/>
      <c r="C42" s="9"/>
      <c r="E42" s="8"/>
      <c r="F42" s="9"/>
      <c r="I42" s="2" t="s">
        <v>45</v>
      </c>
    </row>
    <row r="43" spans="1:9" ht="9.75">
      <c r="A43" s="10" t="s">
        <v>43</v>
      </c>
      <c r="B43" s="14"/>
      <c r="C43" s="11">
        <f>SUM(C35:C42)</f>
        <v>4946.860000000001</v>
      </c>
      <c r="E43" s="10"/>
      <c r="F43" s="11">
        <f>SUM(F35:F42)</f>
        <v>590</v>
      </c>
      <c r="I43" s="2" t="s">
        <v>46</v>
      </c>
    </row>
  </sheetData>
  <sheetProtection/>
  <printOptions gridLines="1"/>
  <pageMargins left="0.36" right="0.28" top="0.7" bottom="0.53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25" sqref="B25"/>
    </sheetView>
  </sheetViews>
  <sheetFormatPr defaultColWidth="9.28125" defaultRowHeight="12.75"/>
  <cols>
    <col min="1" max="1" width="17.28125" style="2" customWidth="1"/>
    <col min="2" max="14" width="7.7109375" style="2" customWidth="1"/>
    <col min="15" max="15" width="6.7109375" style="2" customWidth="1"/>
    <col min="16" max="16" width="7.7109375" style="2" customWidth="1"/>
    <col min="17" max="16384" width="9.28125" style="2" customWidth="1"/>
  </cols>
  <sheetData>
    <row r="1" ht="9.75">
      <c r="A1" s="1" t="s">
        <v>0</v>
      </c>
    </row>
    <row r="3" spans="2:16" ht="9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" t="s">
        <v>14</v>
      </c>
      <c r="O3" s="2" t="s">
        <v>15</v>
      </c>
      <c r="P3" s="2" t="s">
        <v>16</v>
      </c>
    </row>
    <row r="4" spans="1:13" ht="9.75">
      <c r="A4" s="1" t="s">
        <v>1</v>
      </c>
      <c r="B4" s="2">
        <v>12591.68</v>
      </c>
      <c r="C4" s="2">
        <v>13201.74</v>
      </c>
      <c r="D4" s="2">
        <v>14849.44</v>
      </c>
      <c r="E4" s="2">
        <v>15872.85</v>
      </c>
      <c r="F4" s="2">
        <v>16241.24</v>
      </c>
      <c r="G4" s="2">
        <v>15463.22</v>
      </c>
      <c r="H4" s="2">
        <v>15940.8</v>
      </c>
      <c r="I4" s="2">
        <v>17092.23</v>
      </c>
      <c r="J4" s="2">
        <v>16983.88</v>
      </c>
      <c r="K4" s="2">
        <v>16878.6</v>
      </c>
      <c r="L4" s="2">
        <v>15068.29</v>
      </c>
      <c r="M4" s="2">
        <v>15879.59</v>
      </c>
    </row>
    <row r="5" spans="1:2" ht="9.75">
      <c r="A5" s="2" t="s">
        <v>17</v>
      </c>
      <c r="B5" s="4"/>
    </row>
    <row r="6" spans="1:16" ht="9.75">
      <c r="A6" s="2" t="s">
        <v>18</v>
      </c>
      <c r="B6" s="2">
        <v>235</v>
      </c>
      <c r="C6" s="2">
        <v>965</v>
      </c>
      <c r="D6" s="2">
        <v>720</v>
      </c>
      <c r="E6" s="2">
        <v>120</v>
      </c>
      <c r="F6" s="2">
        <v>1590</v>
      </c>
      <c r="G6" s="2">
        <v>735</v>
      </c>
      <c r="H6" s="2">
        <v>1150</v>
      </c>
      <c r="N6" s="2">
        <f aca="true" t="shared" si="0" ref="N6:N11">SUM(B6:M6)</f>
        <v>5515</v>
      </c>
      <c r="O6" s="2">
        <v>4000</v>
      </c>
      <c r="P6" s="2">
        <f aca="true" t="shared" si="1" ref="P6:P11">+N6-O6</f>
        <v>1515</v>
      </c>
    </row>
    <row r="7" spans="1:16" ht="9.75">
      <c r="A7" s="2" t="s">
        <v>19</v>
      </c>
      <c r="B7" s="2">
        <v>645</v>
      </c>
      <c r="C7" s="2">
        <v>794.5</v>
      </c>
      <c r="D7" s="2">
        <v>1465</v>
      </c>
      <c r="E7" s="2">
        <v>645</v>
      </c>
      <c r="J7" s="2">
        <v>200</v>
      </c>
      <c r="K7" s="2">
        <v>325</v>
      </c>
      <c r="L7" s="2">
        <v>870</v>
      </c>
      <c r="M7" s="2">
        <v>1855</v>
      </c>
      <c r="N7" s="2">
        <f t="shared" si="0"/>
        <v>6799.5</v>
      </c>
      <c r="O7" s="2">
        <v>8000</v>
      </c>
      <c r="P7" s="2">
        <f t="shared" si="1"/>
        <v>-1200.5</v>
      </c>
    </row>
    <row r="8" spans="1:16" ht="9.75">
      <c r="A8" s="2" t="s">
        <v>20</v>
      </c>
      <c r="N8" s="2">
        <f t="shared" si="0"/>
        <v>0</v>
      </c>
      <c r="O8" s="2">
        <v>0</v>
      </c>
      <c r="P8" s="2">
        <f t="shared" si="1"/>
        <v>0</v>
      </c>
    </row>
    <row r="9" spans="1:16" ht="9.75">
      <c r="A9" s="2" t="s">
        <v>21</v>
      </c>
      <c r="N9" s="2">
        <f t="shared" si="0"/>
        <v>0</v>
      </c>
      <c r="O9" s="2">
        <v>100</v>
      </c>
      <c r="P9" s="2">
        <f t="shared" si="1"/>
        <v>-100</v>
      </c>
    </row>
    <row r="10" spans="1:16" ht="9.75">
      <c r="A10" s="2" t="s">
        <v>22</v>
      </c>
      <c r="B10" s="2">
        <v>2.67</v>
      </c>
      <c r="C10" s="2">
        <v>2.2</v>
      </c>
      <c r="D10" s="2">
        <v>2.41</v>
      </c>
      <c r="E10" s="2">
        <v>2</v>
      </c>
      <c r="F10" s="2">
        <v>2</v>
      </c>
      <c r="G10" s="2">
        <v>1.38</v>
      </c>
      <c r="H10" s="2">
        <v>1.43</v>
      </c>
      <c r="I10" s="2">
        <v>1.45</v>
      </c>
      <c r="J10" s="2">
        <v>1.39</v>
      </c>
      <c r="K10" s="2">
        <v>1.44</v>
      </c>
      <c r="L10" s="2">
        <v>1.3</v>
      </c>
      <c r="M10" s="2">
        <v>1.12</v>
      </c>
      <c r="N10" s="2">
        <f t="shared" si="0"/>
        <v>20.790000000000003</v>
      </c>
      <c r="O10" s="2">
        <v>100</v>
      </c>
      <c r="P10" s="2">
        <f t="shared" si="1"/>
        <v>-79.21</v>
      </c>
    </row>
    <row r="11" spans="1:16" ht="9.75">
      <c r="A11" s="2" t="s">
        <v>23</v>
      </c>
      <c r="N11" s="2">
        <f t="shared" si="0"/>
        <v>0</v>
      </c>
      <c r="O11" s="2">
        <v>100</v>
      </c>
      <c r="P11" s="2">
        <f t="shared" si="1"/>
        <v>-100</v>
      </c>
    </row>
    <row r="12" spans="1:16" ht="9.75">
      <c r="A12" s="15" t="s">
        <v>24</v>
      </c>
      <c r="B12" s="16">
        <f>SUM(B5:B11)</f>
        <v>882.67</v>
      </c>
      <c r="C12" s="17">
        <f aca="true" t="shared" si="2" ref="C12:L12">SUM(C5:C11)</f>
        <v>1761.7</v>
      </c>
      <c r="D12" s="17">
        <f t="shared" si="2"/>
        <v>2187.41</v>
      </c>
      <c r="E12" s="17">
        <f t="shared" si="2"/>
        <v>767</v>
      </c>
      <c r="F12" s="17">
        <f t="shared" si="2"/>
        <v>1592</v>
      </c>
      <c r="G12" s="17">
        <f t="shared" si="2"/>
        <v>736.38</v>
      </c>
      <c r="H12" s="17">
        <f t="shared" si="2"/>
        <v>1151.43</v>
      </c>
      <c r="I12" s="17">
        <f t="shared" si="2"/>
        <v>1.45</v>
      </c>
      <c r="J12" s="17">
        <f t="shared" si="2"/>
        <v>201.39</v>
      </c>
      <c r="K12" s="17">
        <f t="shared" si="2"/>
        <v>326.44</v>
      </c>
      <c r="L12" s="17">
        <f t="shared" si="2"/>
        <v>871.3</v>
      </c>
      <c r="M12" s="17">
        <f>SUM(M5:M11)</f>
        <v>1856.12</v>
      </c>
      <c r="N12" s="17">
        <f>SUM(N5:N11)</f>
        <v>12335.29</v>
      </c>
      <c r="O12" s="17">
        <f>SUM(O5:O11)</f>
        <v>12300</v>
      </c>
      <c r="P12" s="18">
        <f>SUM(P5:P11)</f>
        <v>35.29000000000002</v>
      </c>
    </row>
    <row r="14" ht="9.75">
      <c r="A14" s="1" t="s">
        <v>25</v>
      </c>
    </row>
    <row r="15" spans="1:16" ht="9.75">
      <c r="A15" s="2" t="s">
        <v>32</v>
      </c>
      <c r="F15" s="2">
        <v>116.1</v>
      </c>
      <c r="M15" s="2">
        <v>264.88</v>
      </c>
      <c r="N15" s="2">
        <f>SUM(B15:M15)</f>
        <v>380.98</v>
      </c>
      <c r="O15" s="2">
        <v>600</v>
      </c>
      <c r="P15" s="2">
        <f>+O15-N15</f>
        <v>219.01999999999998</v>
      </c>
    </row>
    <row r="16" spans="1:16" ht="9.75">
      <c r="A16" s="2" t="s">
        <v>26</v>
      </c>
      <c r="C16" s="2">
        <v>114</v>
      </c>
      <c r="G16" s="2">
        <v>176</v>
      </c>
      <c r="K16" s="2">
        <v>189.05</v>
      </c>
      <c r="N16" s="2">
        <f aca="true" t="shared" si="3" ref="N16:N25">SUM(B16:M16)</f>
        <v>479.05</v>
      </c>
      <c r="O16" s="2">
        <v>700</v>
      </c>
      <c r="P16" s="2">
        <f aca="true" t="shared" si="4" ref="P16:P24">+O16-N16</f>
        <v>220.95</v>
      </c>
    </row>
    <row r="17" spans="1:16" ht="9.75">
      <c r="A17" s="2" t="s">
        <v>27</v>
      </c>
      <c r="E17" s="2">
        <v>112.8</v>
      </c>
      <c r="F17" s="2">
        <v>200</v>
      </c>
      <c r="G17" s="2">
        <v>82.8</v>
      </c>
      <c r="I17" s="2">
        <v>109.8</v>
      </c>
      <c r="N17" s="2">
        <f t="shared" si="3"/>
        <v>505.40000000000003</v>
      </c>
      <c r="O17" s="2">
        <v>400</v>
      </c>
      <c r="P17" s="2">
        <f t="shared" si="4"/>
        <v>-105.40000000000003</v>
      </c>
    </row>
    <row r="18" spans="1:16" ht="9.75">
      <c r="A18" s="2" t="s">
        <v>28</v>
      </c>
      <c r="M18" s="2">
        <v>2250</v>
      </c>
      <c r="N18" s="2">
        <f t="shared" si="3"/>
        <v>2250</v>
      </c>
      <c r="O18" s="2">
        <v>2250</v>
      </c>
      <c r="P18" s="2">
        <f t="shared" si="4"/>
        <v>0</v>
      </c>
    </row>
    <row r="19" spans="1:16" ht="9.75">
      <c r="A19" s="2" t="s">
        <v>29</v>
      </c>
      <c r="F19" s="2">
        <v>540</v>
      </c>
      <c r="N19" s="2">
        <f t="shared" si="3"/>
        <v>540</v>
      </c>
      <c r="O19" s="2">
        <v>600</v>
      </c>
      <c r="P19" s="2">
        <f t="shared" si="4"/>
        <v>60</v>
      </c>
    </row>
    <row r="20" spans="1:16" ht="9.75">
      <c r="A20" s="2" t="s">
        <v>30</v>
      </c>
      <c r="N20" s="2">
        <f t="shared" si="3"/>
        <v>0</v>
      </c>
      <c r="O20" s="2">
        <v>450</v>
      </c>
      <c r="P20" s="2">
        <f t="shared" si="4"/>
        <v>450</v>
      </c>
    </row>
    <row r="21" spans="1:16" ht="9.75">
      <c r="A21" s="2" t="s">
        <v>31</v>
      </c>
      <c r="B21" s="2">
        <v>272.61</v>
      </c>
      <c r="D21" s="2">
        <v>1164</v>
      </c>
      <c r="E21" s="2">
        <v>285.81</v>
      </c>
      <c r="F21" s="2">
        <v>1513.92</v>
      </c>
      <c r="J21" s="2">
        <v>306.67</v>
      </c>
      <c r="K21" s="2">
        <v>1947.7</v>
      </c>
      <c r="M21" s="2">
        <v>3014.42</v>
      </c>
      <c r="N21" s="2">
        <f t="shared" si="3"/>
        <v>8505.130000000001</v>
      </c>
      <c r="O21" s="2">
        <v>7000</v>
      </c>
      <c r="P21" s="2">
        <f t="shared" si="4"/>
        <v>-1505.130000000001</v>
      </c>
    </row>
    <row r="22" spans="1:16" ht="9.75">
      <c r="A22" s="2" t="s">
        <v>33</v>
      </c>
      <c r="N22" s="2">
        <f t="shared" si="3"/>
        <v>0</v>
      </c>
      <c r="O22" s="2">
        <v>200</v>
      </c>
      <c r="P22" s="2">
        <f t="shared" si="4"/>
        <v>200</v>
      </c>
    </row>
    <row r="23" spans="1:16" ht="9.75">
      <c r="A23" s="2" t="s">
        <v>34</v>
      </c>
      <c r="L23" s="2">
        <v>60</v>
      </c>
      <c r="N23" s="2">
        <f t="shared" si="3"/>
        <v>60</v>
      </c>
      <c r="O23" s="2">
        <v>100</v>
      </c>
      <c r="P23" s="2">
        <f t="shared" si="4"/>
        <v>40</v>
      </c>
    </row>
    <row r="24" spans="1:16" ht="9.75">
      <c r="A24" s="15" t="s">
        <v>35</v>
      </c>
      <c r="B24" s="17">
        <f>SUM(B15:B23)</f>
        <v>272.61</v>
      </c>
      <c r="C24" s="17">
        <f aca="true" t="shared" si="5" ref="C24:J24">SUM(C15:C23)</f>
        <v>114</v>
      </c>
      <c r="D24" s="17">
        <f t="shared" si="5"/>
        <v>1164</v>
      </c>
      <c r="E24" s="17">
        <f t="shared" si="5"/>
        <v>398.61</v>
      </c>
      <c r="F24" s="17">
        <f t="shared" si="5"/>
        <v>2370.02</v>
      </c>
      <c r="G24" s="17">
        <f t="shared" si="5"/>
        <v>258.8</v>
      </c>
      <c r="H24" s="17">
        <f t="shared" si="5"/>
        <v>0</v>
      </c>
      <c r="I24" s="17">
        <f t="shared" si="5"/>
        <v>109.8</v>
      </c>
      <c r="J24" s="17">
        <f t="shared" si="5"/>
        <v>306.67</v>
      </c>
      <c r="K24" s="17">
        <f>SUM(K15:K23)</f>
        <v>2136.75</v>
      </c>
      <c r="L24" s="17">
        <f>SUM(L15:L23)</f>
        <v>60</v>
      </c>
      <c r="M24" s="17">
        <f>SUM(M15:M23)</f>
        <v>5529.3</v>
      </c>
      <c r="N24" s="17">
        <f t="shared" si="3"/>
        <v>12720.560000000001</v>
      </c>
      <c r="O24" s="17">
        <f>SUM(O15:O23)</f>
        <v>12300</v>
      </c>
      <c r="P24" s="18">
        <f t="shared" si="4"/>
        <v>-420.5600000000013</v>
      </c>
    </row>
    <row r="25" ht="9.75">
      <c r="N25" s="2">
        <f t="shared" si="3"/>
        <v>0</v>
      </c>
    </row>
    <row r="26" spans="1:13" ht="9.75">
      <c r="A26" s="1" t="s">
        <v>36</v>
      </c>
      <c r="B26" s="4">
        <f>+B4+B12-B24</f>
        <v>13201.74</v>
      </c>
      <c r="C26" s="4">
        <f aca="true" t="shared" si="6" ref="C26:M26">+C4+C12-C24</f>
        <v>14849.44</v>
      </c>
      <c r="D26" s="4">
        <f t="shared" si="6"/>
        <v>15872.849999999999</v>
      </c>
      <c r="E26" s="4">
        <f t="shared" si="6"/>
        <v>16241.239999999998</v>
      </c>
      <c r="F26" s="4">
        <f t="shared" si="6"/>
        <v>15463.219999999998</v>
      </c>
      <c r="G26" s="4">
        <f t="shared" si="6"/>
        <v>15940.8</v>
      </c>
      <c r="H26" s="4">
        <f t="shared" si="6"/>
        <v>17092.23</v>
      </c>
      <c r="I26" s="4">
        <f t="shared" si="6"/>
        <v>16983.88</v>
      </c>
      <c r="J26" s="4">
        <f t="shared" si="6"/>
        <v>16878.600000000002</v>
      </c>
      <c r="K26" s="4">
        <f>+K4+K12-K24</f>
        <v>15068.289999999997</v>
      </c>
      <c r="L26" s="4">
        <f>+L4+L12-L24</f>
        <v>15879.59</v>
      </c>
      <c r="M26" s="4">
        <f t="shared" si="6"/>
        <v>12206.41</v>
      </c>
    </row>
    <row r="27" spans="1:13" ht="9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9.75">
      <c r="A28" s="1" t="s">
        <v>47</v>
      </c>
      <c r="B28" s="2">
        <v>13201.74</v>
      </c>
      <c r="C28" s="2">
        <v>14849.44</v>
      </c>
      <c r="D28" s="2">
        <v>15872.85</v>
      </c>
      <c r="E28" s="2">
        <v>16354.04</v>
      </c>
      <c r="F28" s="2">
        <v>16003.22</v>
      </c>
      <c r="G28" s="2">
        <v>16116.8</v>
      </c>
      <c r="H28" s="1">
        <v>17092.23</v>
      </c>
      <c r="I28" s="1">
        <v>16983.88</v>
      </c>
      <c r="J28" s="1">
        <v>16878.6</v>
      </c>
      <c r="K28" s="1">
        <v>17015.99</v>
      </c>
      <c r="L28" s="1">
        <v>15879.59</v>
      </c>
      <c r="M28" s="1">
        <v>12206.41</v>
      </c>
    </row>
    <row r="29" spans="1:11" ht="9.75">
      <c r="A29" s="2" t="s">
        <v>38</v>
      </c>
      <c r="D29" s="2">
        <v>0</v>
      </c>
      <c r="E29" s="2">
        <v>-112.8</v>
      </c>
      <c r="F29" s="2">
        <v>-540</v>
      </c>
      <c r="G29" s="2">
        <v>-176</v>
      </c>
      <c r="K29" s="2">
        <v>-1947.7</v>
      </c>
    </row>
    <row r="30" ht="9.75">
      <c r="A30" s="2" t="s">
        <v>39</v>
      </c>
    </row>
    <row r="31" spans="1:13" s="1" customFormat="1" ht="9.75">
      <c r="A31" s="1" t="s">
        <v>37</v>
      </c>
      <c r="B31" s="2">
        <f>SUM(B28:B30)</f>
        <v>13201.74</v>
      </c>
      <c r="C31" s="2">
        <f aca="true" t="shared" si="7" ref="C31:M31">SUM(C28:C30)</f>
        <v>14849.44</v>
      </c>
      <c r="D31" s="2">
        <f t="shared" si="7"/>
        <v>15872.85</v>
      </c>
      <c r="E31" s="2">
        <f t="shared" si="7"/>
        <v>16241.240000000002</v>
      </c>
      <c r="F31" s="2">
        <f t="shared" si="7"/>
        <v>15463.22</v>
      </c>
      <c r="G31" s="2">
        <f t="shared" si="7"/>
        <v>15940.8</v>
      </c>
      <c r="H31" s="2">
        <f t="shared" si="7"/>
        <v>17092.23</v>
      </c>
      <c r="I31" s="2">
        <f t="shared" si="7"/>
        <v>16983.88</v>
      </c>
      <c r="J31" s="2">
        <f t="shared" si="7"/>
        <v>16878.6</v>
      </c>
      <c r="K31" s="2">
        <f t="shared" si="7"/>
        <v>15068.29</v>
      </c>
      <c r="L31" s="2">
        <f t="shared" si="7"/>
        <v>15879.59</v>
      </c>
      <c r="M31" s="2">
        <f t="shared" si="7"/>
        <v>12206.41</v>
      </c>
    </row>
    <row r="32" spans="2:13" ht="9.75">
      <c r="B32" s="4">
        <f>+B26-B31</f>
        <v>0</v>
      </c>
      <c r="C32" s="4">
        <f aca="true" t="shared" si="8" ref="C32:M32">+C26-C31</f>
        <v>0</v>
      </c>
      <c r="D32" s="4">
        <f t="shared" si="8"/>
        <v>0</v>
      </c>
      <c r="E32" s="4">
        <f t="shared" si="8"/>
        <v>0</v>
      </c>
      <c r="F32" s="4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4">
        <f t="shared" si="8"/>
        <v>0</v>
      </c>
      <c r="M32" s="4">
        <f t="shared" si="8"/>
        <v>0</v>
      </c>
    </row>
    <row r="34" spans="1:6" ht="9.75">
      <c r="A34" s="6" t="s">
        <v>40</v>
      </c>
      <c r="B34" s="12" t="s">
        <v>41</v>
      </c>
      <c r="C34" s="7" t="s">
        <v>42</v>
      </c>
      <c r="E34" s="6" t="s">
        <v>38</v>
      </c>
      <c r="F34" s="7"/>
    </row>
    <row r="35" spans="1:6" ht="9.75">
      <c r="A35" s="2" t="s">
        <v>48</v>
      </c>
      <c r="B35" s="2">
        <v>130</v>
      </c>
      <c r="C35" s="2">
        <v>600</v>
      </c>
      <c r="E35" s="8"/>
      <c r="F35" s="9"/>
    </row>
    <row r="36" spans="1:6" ht="9.75">
      <c r="A36" s="8" t="s">
        <v>49</v>
      </c>
      <c r="B36" s="13">
        <v>131</v>
      </c>
      <c r="C36" s="9">
        <v>550</v>
      </c>
      <c r="E36" s="8"/>
      <c r="F36" s="9"/>
    </row>
    <row r="37" spans="1:6" ht="9.75">
      <c r="A37" s="8" t="s">
        <v>50</v>
      </c>
      <c r="B37" s="13">
        <v>132</v>
      </c>
      <c r="C37" s="9">
        <v>550</v>
      </c>
      <c r="E37" s="8"/>
      <c r="F37" s="9"/>
    </row>
    <row r="38" spans="1:6" ht="9.75">
      <c r="A38" s="8" t="s">
        <v>51</v>
      </c>
      <c r="B38" s="13">
        <v>133</v>
      </c>
      <c r="C38" s="9">
        <v>550</v>
      </c>
      <c r="E38" s="8"/>
      <c r="F38" s="9"/>
    </row>
    <row r="39" spans="1:9" ht="9.75">
      <c r="A39" s="8" t="s">
        <v>52</v>
      </c>
      <c r="B39" s="13">
        <v>134</v>
      </c>
      <c r="C39" s="9">
        <v>264.88</v>
      </c>
      <c r="E39" s="8"/>
      <c r="F39" s="9"/>
      <c r="I39" s="2" t="s">
        <v>44</v>
      </c>
    </row>
    <row r="40" spans="1:6" ht="9.75">
      <c r="A40" s="8" t="s">
        <v>53</v>
      </c>
      <c r="B40" s="13">
        <v>135</v>
      </c>
      <c r="C40" s="9">
        <v>361.92</v>
      </c>
      <c r="E40" s="8"/>
      <c r="F40" s="9"/>
    </row>
    <row r="41" spans="1:9" ht="19.5">
      <c r="A41" s="8" t="s">
        <v>54</v>
      </c>
      <c r="B41" s="13">
        <v>136</v>
      </c>
      <c r="C41" s="9">
        <v>2626.5</v>
      </c>
      <c r="E41" s="8"/>
      <c r="F41" s="9"/>
      <c r="I41" s="5" t="s">
        <v>45</v>
      </c>
    </row>
    <row r="42" spans="1:9" ht="9.75">
      <c r="A42" s="8" t="s">
        <v>55</v>
      </c>
      <c r="B42" s="13">
        <v>137</v>
      </c>
      <c r="C42" s="9">
        <v>26</v>
      </c>
      <c r="E42" s="8"/>
      <c r="F42" s="9"/>
      <c r="I42" s="2" t="s">
        <v>45</v>
      </c>
    </row>
    <row r="43" spans="1:9" ht="9.75">
      <c r="A43" s="10" t="s">
        <v>43</v>
      </c>
      <c r="B43" s="14"/>
      <c r="C43" s="11">
        <f>SUM(C35:C42)</f>
        <v>5529.3</v>
      </c>
      <c r="E43" s="10"/>
      <c r="F43" s="11">
        <f>SUM(F35:F42)</f>
        <v>0</v>
      </c>
      <c r="I43" s="2" t="s">
        <v>46</v>
      </c>
    </row>
  </sheetData>
  <sheetProtection/>
  <printOptions gridLines="1"/>
  <pageMargins left="0.41" right="0.26" top="0.75" bottom="0.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owner</cp:lastModifiedBy>
  <cp:lastPrinted>2017-03-07T00:59:39Z</cp:lastPrinted>
  <dcterms:created xsi:type="dcterms:W3CDTF">2009-03-10T18:19:09Z</dcterms:created>
  <dcterms:modified xsi:type="dcterms:W3CDTF">2017-06-12T00:56:05Z</dcterms:modified>
  <cp:category/>
  <cp:version/>
  <cp:contentType/>
  <cp:contentStatus/>
</cp:coreProperties>
</file>